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cuarto trimestre yuriria\"/>
    </mc:Choice>
  </mc:AlternateContent>
  <bookViews>
    <workbookView xWindow="0" yWindow="0" windowWidth="23040" windowHeight="9525" tabRatio="863" firstSheet="2" activeTab="9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114" i="62" l="1"/>
  <c r="D114" i="62"/>
  <c r="D111" i="62"/>
  <c r="D110" i="62" s="1"/>
  <c r="C111" i="62"/>
  <c r="C110" i="62" s="1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3" i="62" l="1"/>
  <c r="C48" i="62" s="1"/>
  <c r="C126" i="62" s="1"/>
  <c r="C98" i="60"/>
  <c r="C5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<sst xmlns="http://schemas.openxmlformats.org/spreadsheetml/2006/main" count="951" uniqueCount="674">
  <si>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</si>
  <si>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</si>
  <si>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</si>
  <si>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</si>
  <si>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</si>
  <si>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</si>
  <si>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</si>
  <si>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</si>
  <si>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</si>
  <si>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</si>
  <si>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</si>
  <si>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</si>
  <si>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</si>
  <si>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</si>
  <si>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</si>
  <si>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</si>
  <si>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</si>
  <si>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</si>
  <si>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</si>
  <si>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</si>
  <si>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</si>
  <si>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</si>
  <si>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</si>
  <si>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</si>
  <si>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</si>
  <si>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</si>
  <si>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</si>
  <si>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</si>
  <si>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</si>
  <si>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</si>
  <si>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</si>
  <si>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</si>
  <si>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</si>
  <si>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</si>
  <si>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</si>
  <si>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</si>
  <si>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</si>
  <si>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</si>
  <si>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</si>
  <si>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</si>
  <si>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</si>
  <si>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</si>
  <si>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</si>
  <si>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</si>
  <si>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</si>
  <si>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</si>
  <si>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</si>
  <si>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</si>
  <si>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</si>
  <si>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</si>
  <si>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</si>
  <si>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</si>
  <si>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</si>
  <si>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</si>
  <si>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</si>
  <si>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</si>
  <si>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</si>
  <si>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</si>
  <si>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</si>
  <si>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</si>
  <si>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</si>
  <si>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</si>
  <si>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</si>
  <si>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</si>
  <si>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</si>
  <si>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</si>
  <si>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</si>
  <si>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</si>
  <si>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</si>
  <si>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</si>
  <si>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</si>
  <si>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</si>
  <si>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</si>
  <si>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</si>
  <si>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</si>
  <si>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</si>
  <si>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</si>
  <si>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</si>
  <si>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</si>
  <si>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</si>
  <si>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</si>
  <si>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</si>
  <si>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</si>
  <si>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</si>
  <si>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</si>
  <si>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</si>
  <si>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</si>
  <si>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</si>
  <si>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</si>
  <si>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</si>
  <si>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</si>
  <si>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</si>
  <si>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</si>
  <si>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</si>
  <si>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</si>
  <si>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</si>
  <si>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</si>
  <si>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</si>
  <si>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</si>
  <si>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</si>
  <si>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</si>
  <si>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</si>
  <si>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</si>
  <si>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</si>
  <si>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</si>
  <si>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</si>
  <si>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</si>
  <si>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</si>
  <si>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</si>
  <si>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</si>
  <si>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</si>
  <si>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</si>
  <si>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</si>
  <si>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</si>
  <si>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</si>
  <si>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</si>
  <si>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</si>
  <si>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</si>
  <si>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</si>
  <si>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</si>
  <si>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</si>
  <si>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</si>
  <si>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</si>
  <si>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</si>
  <si>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</si>
  <si>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</si>
  <si>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</si>
  <si>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</si>
  <si>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</si>
  <si>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</si>
  <si>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</si>
  <si>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</si>
  <si>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</si>
  <si>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</si>
  <si>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</si>
  <si>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</si>
  <si>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</si>
  <si>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</si>
  <si>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</si>
  <si>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</si>
  <si>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</si>
  <si>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</si>
  <si>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</si>
  <si>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</si>
  <si>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</si>
  <si>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</si>
  <si>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</si>
  <si>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</si>
  <si>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</si>
  <si>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</si>
  <si>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</si>
  <si>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</si>
  <si>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</si>
  <si>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</si>
  <si>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</si>
  <si>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</si>
  <si>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</si>
  <si>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</si>
  <si>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</si>
  <si>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</si>
  <si>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</si>
  <si>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</si>
  <si>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</si>
  <si>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</si>
  <si>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</si>
  <si>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</si>
  <si>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</si>
  <si>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</si>
  <si>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</si>
  <si>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</si>
  <si>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</si>
  <si>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</si>
  <si>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</si>
  <si>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</si>
  <si>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</si>
  <si>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</si>
  <si>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</si>
  <si>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</si>
  <si>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</si>
  <si>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</si>
  <si>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</si>
  <si>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</si>
  <si>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</si>
  <si>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</si>
  <si>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</si>
  <si>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</si>
  <si>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</si>
  <si>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</si>
  <si>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</si>
  <si>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</si>
  <si>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</si>
  <si>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</si>
  <si>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</si>
  <si>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</si>
  <si>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</si>
  <si>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</si>
  <si>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</si>
  <si>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</si>
  <si>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</si>
  <si>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</si>
  <si>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</si>
  <si>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</si>
  <si>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</si>
  <si>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</si>
  <si>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</si>
  <si>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</si>
  <si>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</si>
  <si>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</si>
  <si>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</si>
  <si>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</si>
  <si>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</si>
  <si>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</si>
  <si>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</si>
  <si>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</si>
  <si>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</si>
  <si>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</si>
  <si>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</si>
  <si>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</si>
  <si>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</si>
  <si>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</si>
  <si>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</si>
  <si>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</si>
  <si>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</si>
  <si>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</si>
  <si>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</si>
  <si>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</si>
  <si>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</si>
  <si>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</si>
  <si>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</si>
  <si>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</si>
  <si>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</si>
  <si>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</si>
  <si>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</si>
  <si>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</si>
  <si>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</si>
  <si>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</si>
  <si>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</si>
  <si>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</si>
  <si>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</si>
  <si>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</si>
  <si>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</si>
  <si>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</si>
  <si>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</si>
  <si>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</si>
  <si>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</si>
  <si>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</si>
  <si>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</si>
  <si>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</si>
  <si>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</si>
  <si>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</si>
  <si>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</si>
  <si>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</si>
  <si>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</si>
  <si>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</si>
  <si>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</si>
  <si>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</si>
  <si>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</si>
  <si>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</si>
  <si>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</si>
  <si>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</si>
  <si>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</si>
  <si>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</si>
  <si>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</si>
  <si>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</si>
  <si>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</si>
  <si>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</si>
  <si>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</si>
  <si>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</si>
  <si>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</si>
  <si>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</si>
  <si>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</si>
  <si>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</si>
  <si>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</si>
  <si>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</si>
  <si>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</si>
  <si>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</si>
  <si>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</si>
  <si>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</si>
  <si>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</si>
  <si>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</si>
  <si>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</si>
  <si>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</si>
  <si>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</si>
  <si>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</si>
  <si>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</si>
  <si>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</si>
  <si>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</si>
  <si>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</si>
  <si>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</si>
  <si>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</si>
  <si>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</si>
  <si>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</si>
  <si>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</si>
  <si>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</si>
  <si>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</si>
  <si>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</si>
  <si>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</si>
  <si>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</si>
  <si>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</si>
  <si>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</si>
  <si>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</si>
  <si>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</si>
  <si>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</si>
  <si>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</si>
  <si>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</si>
  <si>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</si>
  <si>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</si>
  <si>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</si>
  <si>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</si>
  <si>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</si>
  <si>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</si>
  <si>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</si>
  <si>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</si>
  <si>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</si>
  <si>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</si>
  <si>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</si>
  <si>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</si>
  <si>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</si>
  <si>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</si>
  <si>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</si>
  <si>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</si>
  <si>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</si>
  <si>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</si>
  <si>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</si>
  <si>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</si>
  <si>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</si>
  <si>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</si>
  <si>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</si>
  <si>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</si>
  <si>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</si>
  <si>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</si>
  <si>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</si>
  <si>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</si>
  <si>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</si>
  <si>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</si>
  <si>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</si>
  <si>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</si>
  <si>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</si>
  <si>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</si>
  <si>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</si>
  <si>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</si>
  <si>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</si>
  <si>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</si>
  <si>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</si>
  <si>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</si>
  <si>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</si>
  <si>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</si>
  <si>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</si>
  <si>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</si>
  <si>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</si>
  <si>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</si>
  <si>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</si>
  <si>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</si>
  <si>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</si>
  <si>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</si>
  <si>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</si>
  <si>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</si>
  <si>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</si>
  <si>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</si>
  <si>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</si>
  <si>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</si>
  <si>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</si>
  <si>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</si>
  <si>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</si>
  <si>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</si>
  <si>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</si>
  <si>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</si>
  <si>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</si>
  <si>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</si>
  <si>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</si>
  <si>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</si>
  <si>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</si>
  <si>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</si>
  <si>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</si>
  <si>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</si>
  <si>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</si>
  <si>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</si>
  <si>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</si>
  <si>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</si>
  <si>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</si>
  <si>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</si>
  <si>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</si>
  <si>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</si>
  <si>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</si>
  <si>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</si>
  <si>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</si>
  <si>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</si>
  <si>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</si>
  <si>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</si>
  <si>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</si>
  <si>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</si>
  <si>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</si>
  <si>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</si>
  <si>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</si>
  <si>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</si>
  <si>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</si>
  <si>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</si>
  <si>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</si>
  <si>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</si>
  <si>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</si>
  <si>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</si>
  <si>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</si>
  <si>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</si>
  <si>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</si>
  <si>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</si>
  <si>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</si>
  <si>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</si>
  <si>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</si>
  <si>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</si>
  <si>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</si>
  <si>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</si>
  <si>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</si>
  <si>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</si>
  <si>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</si>
  <si>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</si>
  <si>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</si>
  <si>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</si>
  <si>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</si>
  <si>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</si>
  <si>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</si>
  <si>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</si>
  <si>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</si>
  <si>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</si>
  <si>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</si>
  <si>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</si>
  <si>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</si>
  <si>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</si>
  <si>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</si>
  <si>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</si>
  <si>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</si>
  <si>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</si>
  <si>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</si>
  <si>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</si>
  <si>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</si>
  <si>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</si>
  <si>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</si>
  <si>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</si>
  <si>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</si>
  <si>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</si>
  <si>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</si>
  <si>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</si>
  <si>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</si>
  <si>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</si>
  <si>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</si>
  <si>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</si>
  <si>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</si>
  <si>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</si>
  <si>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</si>
  <si>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</si>
  <si>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</si>
  <si>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</si>
  <si>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</si>
  <si>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</si>
  <si>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</si>
  <si>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</si>
  <si>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</si>
  <si>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</si>
  <si>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</si>
  <si>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</si>
  <si>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</si>
  <si>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</si>
  <si>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</si>
  <si>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</si>
  <si>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</si>
  <si>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</si>
  <si>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</si>
  <si>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</si>
  <si>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</si>
  <si>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</si>
  <si>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</si>
  <si>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</si>
  <si>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</si>
  <si>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</si>
  <si>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</si>
  <si>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</si>
  <si>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</si>
  <si>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</si>
  <si>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</si>
  <si>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</si>
  <si>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</si>
  <si>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</si>
  <si>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</si>
  <si>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</si>
  <si>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</si>
  <si>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</si>
  <si>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</si>
  <si>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</si>
  <si>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</si>
  <si>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</si>
  <si>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</si>
  <si>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</si>
  <si>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</si>
  <si>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</si>
  <si>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</si>
  <si>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</si>
  <si>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</si>
  <si>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</si>
  <si>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</si>
  <si>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</si>
  <si>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</si>
  <si>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</si>
  <si>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</si>
  <si>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</si>
  <si>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</si>
  <si>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</si>
  <si>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</si>
  <si>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</si>
  <si>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</si>
  <si>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</si>
  <si>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</si>
  <si>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</si>
  <si>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</si>
  <si>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</si>
  <si>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</si>
  <si>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</si>
  <si>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</si>
  <si>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</si>
  <si>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</si>
  <si>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</si>
  <si>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</si>
  <si>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</si>
  <si>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</si>
  <si>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</si>
  <si>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</si>
  <si>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</si>
  <si>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</si>
  <si>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</si>
  <si>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</si>
  <si>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</si>
  <si>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</si>
  <si>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</si>
  <si>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</si>
  <si>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</si>
  <si>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</si>
  <si>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</si>
  <si>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</si>
  <si>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</si>
  <si>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</si>
  <si>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</si>
  <si>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</si>
  <si>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</si>
  <si>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</si>
  <si>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</si>
  <si>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</si>
  <si>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</si>
  <si>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</si>
  <si>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</si>
  <si>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</si>
  <si>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</si>
  <si>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</si>
  <si>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</si>
  <si>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</si>
  <si>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</si>
  <si>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</si>
  <si>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</si>
  <si>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</si>
  <si>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</si>
  <si>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</si>
  <si>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</si>
  <si>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</si>
  <si>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</si>
  <si>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</si>
  <si>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</si>
  <si>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</si>
  <si>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</si>
  <si>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</si>
  <si>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</si>
  <si>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</si>
  <si>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</si>
  <si>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</si>
  <si>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</si>
  <si>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</si>
  <si>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</si>
  <si>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</si>
  <si>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</si>
  <si>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</si>
  <si>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</si>
  <si>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</si>
  <si>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</si>
  <si>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</si>
  <si>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</si>
  <si>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</si>
  <si>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</si>
  <si>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</si>
  <si>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</si>
  <si>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</si>
  <si>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</si>
  <si>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</si>
  <si>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</si>
  <si>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</si>
  <si>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</si>
  <si>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</si>
  <si>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</si>
  <si>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</si>
  <si>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</si>
  <si>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</si>
  <si>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</si>
  <si>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</si>
  <si>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</si>
  <si>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</si>
  <si>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</si>
  <si>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</si>
  <si>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</si>
  <si>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</si>
  <si>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</si>
  <si>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</si>
  <si>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</si>
  <si>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</si>
  <si>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</si>
  <si>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</si>
  <si>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</si>
  <si>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</si>
  <si>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</si>
  <si>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</si>
  <si>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</si>
  <si>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</si>
  <si>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</si>
  <si>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</si>
  <si>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</si>
  <si>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</si>
  <si>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</si>
  <si>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</si>
  <si>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</si>
  <si>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</si>
  <si>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</si>
  <si>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</si>
  <si>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</si>
  <si>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</si>
  <si>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</si>
  <si>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</si>
  <si>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</si>
  <si>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</si>
  <si>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</si>
  <si>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</si>
  <si>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</si>
  <si>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</si>
  <si>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</si>
  <si>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</si>
  <si>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</si>
  <si>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</si>
  <si>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</si>
  <si>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</si>
  <si>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</si>
  <si>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</si>
  <si>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</si>
  <si>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</si>
  <si>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</si>
  <si>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</si>
  <si>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</si>
  <si>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</si>
  <si>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</si>
  <si>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</si>
  <si>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</si>
  <si>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</si>
  <si>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</si>
  <si>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</si>
  <si>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</si>
  <si>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</si>
  <si>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</si>
  <si>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</si>
  <si>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</si>
  <si>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</si>
  <si>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</si>
  <si>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</si>
  <si>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</si>
  <si>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</si>
  <si>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</si>
  <si>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</si>
  <si>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</si>
  <si>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</si>
  <si>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</si>
  <si>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</si>
  <si>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Municipio de Yuriria</t>
  </si>
  <si>
    <t>Correspondiente del 1 de Enero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</si>
</sst>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4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6" t="s">
        <v>672</v>
      </c>
      <c r="B1" s="166"/>
      <c r="C1" s="17"/>
      <c r="D1" s="14" t="s">
        <v>614</v>
      </c>
      <c r="E1" s="15">
        <v>2022</v>
      </c>
    </row>
    <row r="2" spans="1:5" ht="18.95" customHeight="1" x14ac:dyDescent="0.2">
      <c r="A2" s="167" t="s">
        <v>613</v>
      </c>
      <c r="B2" s="167"/>
      <c r="C2" s="36"/>
      <c r="D2" s="14" t="s">
        <v>615</v>
      </c>
      <c r="E2" s="17" t="s">
        <v>620</v>
      </c>
    </row>
    <row r="3" spans="1:5" ht="18.95" customHeight="1" x14ac:dyDescent="0.2">
      <c r="A3" s="168" t="s">
        <v>673</v>
      </c>
      <c r="B3" s="168"/>
      <c r="C3" s="17"/>
      <c r="D3" s="14" t="s">
        <v>616</v>
      </c>
      <c r="E3" s="15">
        <v>4</v>
      </c>
    </row>
    <row r="4" spans="1:5" s="93" customFormat="1" ht="18.95" customHeight="1" x14ac:dyDescent="0.2">
      <c r="A4" s="168" t="s">
        <v>635</v>
      </c>
      <c r="B4" s="168"/>
      <c r="C4" s="168"/>
      <c r="D4" s="168"/>
      <c r="E4" s="168"/>
    </row>
    <row r="5" spans="1:5" ht="15" customHeight="1" x14ac:dyDescent="0.2">
      <c r="A5" s="138" t="s">
        <v>41</v>
      </c>
      <c r="B5" s="137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4" t="s">
        <v>577</v>
      </c>
      <c r="B24" s="95" t="s">
        <v>306</v>
      </c>
    </row>
    <row r="25" spans="1:2" x14ac:dyDescent="0.2">
      <c r="A25" s="94" t="s">
        <v>578</v>
      </c>
      <c r="B25" s="95" t="s">
        <v>579</v>
      </c>
    </row>
    <row r="26" spans="1:2" s="93" customFormat="1" x14ac:dyDescent="0.2">
      <c r="A26" s="94" t="s">
        <v>580</v>
      </c>
      <c r="B26" s="95" t="s">
        <v>343</v>
      </c>
    </row>
    <row r="27" spans="1:2" x14ac:dyDescent="0.2">
      <c r="A27" s="94" t="s">
        <v>581</v>
      </c>
      <c r="B27" s="95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2" thickBot="1" x14ac:dyDescent="0.25">
      <c r="A41" s="11"/>
      <c r="B41" s="12"/>
    </row>
    <row r="44" spans="1:2" x14ac:dyDescent="0.2">
      <c r="B44" s="93" t="s">
        <v>637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activeCell="A5" sqref="A5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69" t="s">
        <v>672</v>
      </c>
      <c r="B1" s="170"/>
      <c r="C1" s="170"/>
      <c r="D1" s="170"/>
      <c r="E1" s="170"/>
      <c r="F1" s="170"/>
      <c r="G1" s="14" t="s">
        <v>617</v>
      </c>
      <c r="H1" s="25">
        <v>2022</v>
      </c>
    </row>
    <row r="2" spans="1:8" s="16" customFormat="1" ht="18.95" customHeight="1" x14ac:dyDescent="0.25">
      <c r="A2" s="169" t="s">
        <v>621</v>
      </c>
      <c r="B2" s="170"/>
      <c r="C2" s="170"/>
      <c r="D2" s="170"/>
      <c r="E2" s="170"/>
      <c r="F2" s="170"/>
      <c r="G2" s="14" t="s">
        <v>618</v>
      </c>
      <c r="H2" s="25" t="s">
        <v>620</v>
      </c>
    </row>
    <row r="3" spans="1:8" s="16" customFormat="1" ht="18.95" customHeight="1" x14ac:dyDescent="0.25">
      <c r="A3" s="169" t="s">
        <v>673</v>
      </c>
      <c r="B3" s="170"/>
      <c r="C3" s="170"/>
      <c r="D3" s="170"/>
      <c r="E3" s="170"/>
      <c r="F3" s="170"/>
      <c r="G3" s="14" t="s">
        <v>619</v>
      </c>
      <c r="H3" s="25">
        <v>4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459206.95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192103.41</v>
      </c>
      <c r="D15" s="24">
        <v>409823.08</v>
      </c>
      <c r="E15" s="24">
        <v>595515.84</v>
      </c>
      <c r="F15" s="24">
        <v>648608.06000000006</v>
      </c>
      <c r="G15" s="24">
        <v>1165352.98</v>
      </c>
    </row>
    <row r="16" spans="1:8" x14ac:dyDescent="0.2">
      <c r="A16" s="22">
        <v>1124</v>
      </c>
      <c r="B16" s="20" t="s">
        <v>202</v>
      </c>
      <c r="C16" s="24">
        <v>4264790.4800000004</v>
      </c>
      <c r="D16" s="24">
        <v>5534830.6100000003</v>
      </c>
      <c r="E16" s="24">
        <v>3055351.96</v>
      </c>
      <c r="F16" s="24">
        <v>5693175.2999999998</v>
      </c>
      <c r="G16" s="24">
        <v>5471340.4800000004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131042.4</v>
      </c>
      <c r="D20" s="24">
        <v>131042.4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5513.98</v>
      </c>
      <c r="D21" s="24">
        <v>5513.98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21566.880000000001</v>
      </c>
      <c r="D23" s="24">
        <v>21566.880000000001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4961837.03</v>
      </c>
      <c r="D24" s="24">
        <v>4961837.03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804765.5</v>
      </c>
      <c r="D25" s="24">
        <v>804765.5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1911736.8</v>
      </c>
      <c r="D27" s="24">
        <v>1911736.8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0</v>
      </c>
    </row>
    <row r="33" spans="1:8" x14ac:dyDescent="0.2">
      <c r="A33" s="22">
        <v>1141</v>
      </c>
      <c r="B33" s="20" t="s">
        <v>217</v>
      </c>
      <c r="C33" s="24">
        <v>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110627638.34999999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47328173.829999998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18538339.079999998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90302844.900000006</v>
      </c>
      <c r="D62" s="24">
        <f t="shared" ref="D62:E62" si="0">SUM(D63:D70)</f>
        <v>4180263.4799999995</v>
      </c>
      <c r="E62" s="24">
        <f t="shared" si="0"/>
        <v>-39938685.439999998</v>
      </c>
    </row>
    <row r="63" spans="1:9" x14ac:dyDescent="0.2">
      <c r="A63" s="22">
        <v>1241</v>
      </c>
      <c r="B63" s="20" t="s">
        <v>239</v>
      </c>
      <c r="C63" s="24">
        <v>9072260.7799999993</v>
      </c>
      <c r="D63" s="24">
        <v>769807.09</v>
      </c>
      <c r="E63" s="24">
        <v>-5516470.6500000004</v>
      </c>
    </row>
    <row r="64" spans="1:9" x14ac:dyDescent="0.2">
      <c r="A64" s="22">
        <v>1242</v>
      </c>
      <c r="B64" s="20" t="s">
        <v>240</v>
      </c>
      <c r="C64" s="24">
        <v>4489533.25</v>
      </c>
      <c r="D64" s="24">
        <v>696693.38</v>
      </c>
      <c r="E64" s="24">
        <v>-2228297.91</v>
      </c>
    </row>
    <row r="65" spans="1:9" x14ac:dyDescent="0.2">
      <c r="A65" s="22">
        <v>1243</v>
      </c>
      <c r="B65" s="20" t="s">
        <v>241</v>
      </c>
      <c r="C65" s="24">
        <v>149514</v>
      </c>
      <c r="D65" s="24">
        <v>14430.4</v>
      </c>
      <c r="E65" s="24">
        <v>-72152</v>
      </c>
    </row>
    <row r="66" spans="1:9" x14ac:dyDescent="0.2">
      <c r="A66" s="22">
        <v>1244</v>
      </c>
      <c r="B66" s="20" t="s">
        <v>242</v>
      </c>
      <c r="C66" s="24">
        <v>47472932.530000001</v>
      </c>
      <c r="D66" s="24">
        <v>2117846.02</v>
      </c>
      <c r="E66" s="24">
        <v>-19607840.329999998</v>
      </c>
    </row>
    <row r="67" spans="1:9" x14ac:dyDescent="0.2">
      <c r="A67" s="22">
        <v>1245</v>
      </c>
      <c r="B67" s="20" t="s">
        <v>243</v>
      </c>
      <c r="C67" s="24">
        <v>2323548.1</v>
      </c>
      <c r="D67" s="24">
        <v>7151.4</v>
      </c>
      <c r="E67" s="24">
        <v>-2215733.4</v>
      </c>
    </row>
    <row r="68" spans="1:9" x14ac:dyDescent="0.2">
      <c r="A68" s="22">
        <v>1246</v>
      </c>
      <c r="B68" s="20" t="s">
        <v>244</v>
      </c>
      <c r="C68" s="24">
        <v>25624210.239999998</v>
      </c>
      <c r="D68" s="24">
        <v>574335.18999999994</v>
      </c>
      <c r="E68" s="24">
        <v>-10298191.15</v>
      </c>
    </row>
    <row r="69" spans="1:9" x14ac:dyDescent="0.2">
      <c r="A69" s="22">
        <v>1247</v>
      </c>
      <c r="B69" s="20" t="s">
        <v>245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1992341.23</v>
      </c>
      <c r="D74" s="24">
        <f>SUM(D75:D79)</f>
        <v>170241.6</v>
      </c>
      <c r="E74" s="24">
        <f>SUM(E75:E79)</f>
        <v>1033479.3200000001</v>
      </c>
    </row>
    <row r="75" spans="1:9" x14ac:dyDescent="0.2">
      <c r="A75" s="22">
        <v>1251</v>
      </c>
      <c r="B75" s="20" t="s">
        <v>249</v>
      </c>
      <c r="C75" s="24">
        <v>1159299.74</v>
      </c>
      <c r="D75" s="24">
        <v>116478.97</v>
      </c>
      <c r="E75" s="24">
        <v>415037.67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833041.49</v>
      </c>
      <c r="D78" s="24">
        <v>53762.63</v>
      </c>
      <c r="E78" s="24">
        <v>618441.65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15317382.829999998</v>
      </c>
      <c r="D110" s="24">
        <f>SUM(D111:D119)</f>
        <v>15317382.829999998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37668</v>
      </c>
      <c r="D111" s="24">
        <f>C111</f>
        <v>37668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6007634.6100000003</v>
      </c>
      <c r="D112" s="24">
        <f t="shared" ref="D112:D119" si="1">C112</f>
        <v>6007634.6100000003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4041022.15</v>
      </c>
      <c r="D113" s="24">
        <f t="shared" si="1"/>
        <v>4041022.15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1098950.75</v>
      </c>
      <c r="D115" s="24">
        <f t="shared" si="1"/>
        <v>1098950.75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3433209.53</v>
      </c>
      <c r="D117" s="24">
        <f t="shared" si="1"/>
        <v>3433209.53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698897.79</v>
      </c>
      <c r="D119" s="24">
        <f t="shared" si="1"/>
        <v>698897.79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-7.75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A3" s="99"/>
      <c r="B3" s="100"/>
    </row>
    <row r="4" spans="1:2" ht="15" customHeight="1" x14ac:dyDescent="0.2">
      <c r="A4" s="101" t="s">
        <v>1</v>
      </c>
      <c r="B4" s="102" t="s">
        <v>78</v>
      </c>
    </row>
    <row r="5" spans="1:2" ht="15" customHeight="1" x14ac:dyDescent="0.2">
      <c r="A5" s="103"/>
      <c r="B5" s="102" t="s">
        <v>51</v>
      </c>
    </row>
    <row r="6" spans="1:2" ht="15" customHeight="1" x14ac:dyDescent="0.2">
      <c r="A6" s="103"/>
      <c r="B6" s="104" t="s">
        <v>149</v>
      </c>
    </row>
    <row r="7" spans="1:2" ht="15" customHeight="1" x14ac:dyDescent="0.2">
      <c r="A7" s="103"/>
      <c r="B7" s="102" t="s">
        <v>52</v>
      </c>
    </row>
    <row r="8" spans="1:2" x14ac:dyDescent="0.2">
      <c r="A8" s="103"/>
    </row>
    <row r="9" spans="1:2" ht="15" customHeight="1" x14ac:dyDescent="0.2">
      <c r="A9" s="101" t="s">
        <v>3</v>
      </c>
      <c r="B9" s="102" t="s">
        <v>595</v>
      </c>
    </row>
    <row r="10" spans="1:2" ht="15" customHeight="1" x14ac:dyDescent="0.2">
      <c r="A10" s="103"/>
      <c r="B10" s="102" t="s">
        <v>596</v>
      </c>
    </row>
    <row r="11" spans="1:2" ht="15" customHeight="1" x14ac:dyDescent="0.2">
      <c r="A11" s="103"/>
      <c r="B11" s="102" t="s">
        <v>127</v>
      </c>
    </row>
    <row r="12" spans="1:2" ht="15" customHeight="1" x14ac:dyDescent="0.2">
      <c r="A12" s="103"/>
      <c r="B12" s="102" t="s">
        <v>126</v>
      </c>
    </row>
    <row r="13" spans="1:2" ht="15" customHeight="1" x14ac:dyDescent="0.2">
      <c r="A13" s="103"/>
      <c r="B13" s="102" t="s">
        <v>128</v>
      </c>
    </row>
    <row r="14" spans="1:2" x14ac:dyDescent="0.2">
      <c r="A14" s="103"/>
    </row>
    <row r="15" spans="1:2" ht="15" customHeight="1" x14ac:dyDescent="0.2">
      <c r="A15" s="101" t="s">
        <v>5</v>
      </c>
      <c r="B15" s="105" t="s">
        <v>53</v>
      </c>
    </row>
    <row r="16" spans="1:2" ht="15" customHeight="1" x14ac:dyDescent="0.2">
      <c r="A16" s="103"/>
      <c r="B16" s="105" t="s">
        <v>54</v>
      </c>
    </row>
    <row r="17" spans="1:2" ht="15" customHeight="1" x14ac:dyDescent="0.2">
      <c r="A17" s="103"/>
      <c r="B17" s="105" t="s">
        <v>55</v>
      </c>
    </row>
    <row r="18" spans="1:2" ht="15" customHeight="1" x14ac:dyDescent="0.2">
      <c r="A18" s="103"/>
      <c r="B18" s="102" t="s">
        <v>56</v>
      </c>
    </row>
    <row r="19" spans="1:2" ht="15" customHeight="1" x14ac:dyDescent="0.2">
      <c r="A19" s="103"/>
      <c r="B19" s="106" t="s">
        <v>137</v>
      </c>
    </row>
    <row r="20" spans="1:2" x14ac:dyDescent="0.2">
      <c r="A20" s="103"/>
    </row>
    <row r="21" spans="1:2" ht="15" customHeight="1" x14ac:dyDescent="0.2">
      <c r="A21" s="101" t="s">
        <v>133</v>
      </c>
      <c r="B21" s="1" t="s">
        <v>188</v>
      </c>
    </row>
    <row r="22" spans="1:2" ht="15" customHeight="1" x14ac:dyDescent="0.2">
      <c r="A22" s="103"/>
      <c r="B22" s="107" t="s">
        <v>189</v>
      </c>
    </row>
    <row r="23" spans="1:2" x14ac:dyDescent="0.2">
      <c r="A23" s="103"/>
    </row>
    <row r="24" spans="1:2" ht="15" customHeight="1" x14ac:dyDescent="0.2">
      <c r="A24" s="101" t="s">
        <v>7</v>
      </c>
      <c r="B24" s="106" t="s">
        <v>57</v>
      </c>
    </row>
    <row r="25" spans="1:2" ht="15" customHeight="1" x14ac:dyDescent="0.2">
      <c r="A25" s="103"/>
      <c r="B25" s="106" t="s">
        <v>129</v>
      </c>
    </row>
    <row r="26" spans="1:2" ht="15" customHeight="1" x14ac:dyDescent="0.2">
      <c r="A26" s="103"/>
      <c r="B26" s="106" t="s">
        <v>130</v>
      </c>
    </row>
    <row r="27" spans="1:2" x14ac:dyDescent="0.2">
      <c r="A27" s="103"/>
    </row>
    <row r="28" spans="1:2" ht="15" customHeight="1" x14ac:dyDescent="0.2">
      <c r="A28" s="101" t="s">
        <v>8</v>
      </c>
      <c r="B28" s="106" t="s">
        <v>58</v>
      </c>
    </row>
    <row r="29" spans="1:2" ht="15" customHeight="1" x14ac:dyDescent="0.2">
      <c r="A29" s="103"/>
      <c r="B29" s="106" t="s">
        <v>136</v>
      </c>
    </row>
    <row r="30" spans="1:2" ht="15" customHeight="1" x14ac:dyDescent="0.2">
      <c r="A30" s="103"/>
      <c r="B30" s="106" t="s">
        <v>59</v>
      </c>
    </row>
    <row r="31" spans="1:2" ht="15" customHeight="1" x14ac:dyDescent="0.2">
      <c r="A31" s="103"/>
      <c r="B31" s="108" t="s">
        <v>60</v>
      </c>
    </row>
    <row r="32" spans="1:2" x14ac:dyDescent="0.2">
      <c r="A32" s="103"/>
    </row>
    <row r="33" spans="1:2" ht="15" customHeight="1" x14ac:dyDescent="0.2">
      <c r="A33" s="101" t="s">
        <v>9</v>
      </c>
      <c r="B33" s="106" t="s">
        <v>61</v>
      </c>
    </row>
    <row r="34" spans="1:2" ht="15" customHeight="1" x14ac:dyDescent="0.2">
      <c r="A34" s="103"/>
      <c r="B34" s="106" t="s">
        <v>62</v>
      </c>
    </row>
    <row r="35" spans="1:2" x14ac:dyDescent="0.2">
      <c r="A35" s="103"/>
    </row>
    <row r="36" spans="1:2" ht="15" customHeight="1" x14ac:dyDescent="0.2">
      <c r="A36" s="101" t="s">
        <v>11</v>
      </c>
      <c r="B36" s="102" t="s">
        <v>131</v>
      </c>
    </row>
    <row r="37" spans="1:2" ht="15" customHeight="1" x14ac:dyDescent="0.2">
      <c r="A37" s="103"/>
      <c r="B37" s="102" t="s">
        <v>138</v>
      </c>
    </row>
    <row r="38" spans="1:2" ht="15" customHeight="1" x14ac:dyDescent="0.2">
      <c r="A38" s="103"/>
      <c r="B38" s="109" t="s">
        <v>191</v>
      </c>
    </row>
    <row r="39" spans="1:2" ht="15" customHeight="1" x14ac:dyDescent="0.2">
      <c r="A39" s="103"/>
      <c r="B39" s="102" t="s">
        <v>192</v>
      </c>
    </row>
    <row r="40" spans="1:2" ht="15" customHeight="1" x14ac:dyDescent="0.2">
      <c r="A40" s="103"/>
      <c r="B40" s="102" t="s">
        <v>134</v>
      </c>
    </row>
    <row r="41" spans="1:2" ht="15" customHeight="1" x14ac:dyDescent="0.2">
      <c r="A41" s="103"/>
      <c r="B41" s="102" t="s">
        <v>135</v>
      </c>
    </row>
    <row r="42" spans="1:2" x14ac:dyDescent="0.2">
      <c r="A42" s="103"/>
    </row>
    <row r="43" spans="1:2" ht="15" customHeight="1" x14ac:dyDescent="0.2">
      <c r="A43" s="101" t="s">
        <v>13</v>
      </c>
      <c r="B43" s="102" t="s">
        <v>139</v>
      </c>
    </row>
    <row r="44" spans="1:2" ht="15" customHeight="1" x14ac:dyDescent="0.2">
      <c r="A44" s="103"/>
      <c r="B44" s="102" t="s">
        <v>142</v>
      </c>
    </row>
    <row r="45" spans="1:2" ht="15" customHeight="1" x14ac:dyDescent="0.2">
      <c r="A45" s="103"/>
      <c r="B45" s="109" t="s">
        <v>193</v>
      </c>
    </row>
    <row r="46" spans="1:2" ht="15" customHeight="1" x14ac:dyDescent="0.2">
      <c r="A46" s="103"/>
      <c r="B46" s="102" t="s">
        <v>194</v>
      </c>
    </row>
    <row r="47" spans="1:2" ht="15" customHeight="1" x14ac:dyDescent="0.2">
      <c r="A47" s="103"/>
      <c r="B47" s="102" t="s">
        <v>141</v>
      </c>
    </row>
    <row r="48" spans="1:2" ht="15" customHeight="1" x14ac:dyDescent="0.2">
      <c r="A48" s="103"/>
      <c r="B48" s="102" t="s">
        <v>140</v>
      </c>
    </row>
    <row r="49" spans="1:2" x14ac:dyDescent="0.2">
      <c r="A49" s="103"/>
    </row>
    <row r="50" spans="1:2" ht="25.5" customHeight="1" x14ac:dyDescent="0.2">
      <c r="A50" s="101" t="s">
        <v>15</v>
      </c>
      <c r="B50" s="104" t="s">
        <v>170</v>
      </c>
    </row>
    <row r="51" spans="1:2" x14ac:dyDescent="0.2">
      <c r="A51" s="103"/>
    </row>
    <row r="52" spans="1:2" ht="15" customHeight="1" x14ac:dyDescent="0.2">
      <c r="A52" s="101" t="s">
        <v>17</v>
      </c>
      <c r="B52" s="102" t="s">
        <v>63</v>
      </c>
    </row>
    <row r="53" spans="1:2" x14ac:dyDescent="0.2">
      <c r="A53" s="103"/>
    </row>
    <row r="54" spans="1:2" ht="15" customHeight="1" x14ac:dyDescent="0.2">
      <c r="A54" s="101" t="s">
        <v>18</v>
      </c>
      <c r="B54" s="105" t="s">
        <v>64</v>
      </c>
    </row>
    <row r="55" spans="1:2" ht="15" customHeight="1" x14ac:dyDescent="0.2">
      <c r="A55" s="103"/>
      <c r="B55" s="105" t="s">
        <v>65</v>
      </c>
    </row>
    <row r="56" spans="1:2" ht="15" customHeight="1" x14ac:dyDescent="0.2">
      <c r="A56" s="103"/>
      <c r="B56" s="105" t="s">
        <v>66</v>
      </c>
    </row>
    <row r="57" spans="1:2" ht="15" customHeight="1" x14ac:dyDescent="0.2">
      <c r="A57" s="103"/>
      <c r="B57" s="105" t="s">
        <v>67</v>
      </c>
    </row>
    <row r="58" spans="1:2" ht="15" customHeight="1" x14ac:dyDescent="0.2">
      <c r="A58" s="103"/>
      <c r="B58" s="105" t="s">
        <v>68</v>
      </c>
    </row>
    <row r="59" spans="1:2" x14ac:dyDescent="0.2">
      <c r="A59" s="103"/>
    </row>
    <row r="60" spans="1:2" ht="15" customHeight="1" x14ac:dyDescent="0.2">
      <c r="A60" s="101" t="s">
        <v>20</v>
      </c>
      <c r="B60" s="106" t="s">
        <v>69</v>
      </c>
    </row>
    <row r="61" spans="1:2" x14ac:dyDescent="0.2">
      <c r="A61" s="103"/>
      <c r="B61" s="106"/>
    </row>
    <row r="62" spans="1:2" ht="15" customHeight="1" x14ac:dyDescent="0.2">
      <c r="A62" s="101" t="s">
        <v>21</v>
      </c>
      <c r="B62" s="102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7" t="s">
        <v>672</v>
      </c>
      <c r="B1" s="167"/>
      <c r="C1" s="167"/>
      <c r="D1" s="14" t="s">
        <v>617</v>
      </c>
      <c r="E1" s="25">
        <v>2022</v>
      </c>
    </row>
    <row r="2" spans="1:5" s="16" customFormat="1" ht="18.95" customHeight="1" x14ac:dyDescent="0.25">
      <c r="A2" s="167" t="s">
        <v>622</v>
      </c>
      <c r="B2" s="167"/>
      <c r="C2" s="167"/>
      <c r="D2" s="14" t="s">
        <v>618</v>
      </c>
      <c r="E2" s="25" t="s">
        <v>620</v>
      </c>
    </row>
    <row r="3" spans="1:5" s="16" customFormat="1" ht="18.95" customHeight="1" x14ac:dyDescent="0.25">
      <c r="A3" s="167" t="s">
        <v>673</v>
      </c>
      <c r="B3" s="167"/>
      <c r="C3" s="167"/>
      <c r="D3" s="14" t="s">
        <v>619</v>
      </c>
      <c r="E3" s="25">
        <v>4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6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46356330.200000003</v>
      </c>
      <c r="D8" s="92"/>
      <c r="E8" s="49"/>
    </row>
    <row r="9" spans="1:5" x14ac:dyDescent="0.2">
      <c r="A9" s="50">
        <v>4110</v>
      </c>
      <c r="B9" s="51" t="s">
        <v>307</v>
      </c>
      <c r="C9" s="55">
        <f>SUM(C10:C18)</f>
        <v>15051421.710000001</v>
      </c>
      <c r="D9" s="92"/>
      <c r="E9" s="49"/>
    </row>
    <row r="10" spans="1:5" x14ac:dyDescent="0.2">
      <c r="A10" s="50">
        <v>4111</v>
      </c>
      <c r="B10" s="51" t="s">
        <v>308</v>
      </c>
      <c r="C10" s="55">
        <v>115232.52</v>
      </c>
      <c r="D10" s="92"/>
      <c r="E10" s="49"/>
    </row>
    <row r="11" spans="1:5" x14ac:dyDescent="0.2">
      <c r="A11" s="50">
        <v>4112</v>
      </c>
      <c r="B11" s="51" t="s">
        <v>309</v>
      </c>
      <c r="C11" s="55">
        <v>11655741.220000001</v>
      </c>
      <c r="D11" s="92"/>
      <c r="E11" s="49"/>
    </row>
    <row r="12" spans="1:5" x14ac:dyDescent="0.2">
      <c r="A12" s="50">
        <v>4113</v>
      </c>
      <c r="B12" s="51" t="s">
        <v>310</v>
      </c>
      <c r="C12" s="55">
        <v>405636.58</v>
      </c>
      <c r="D12" s="92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92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92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92"/>
      <c r="E15" s="49"/>
    </row>
    <row r="16" spans="1:5" x14ac:dyDescent="0.2">
      <c r="A16" s="50">
        <v>4117</v>
      </c>
      <c r="B16" s="51" t="s">
        <v>314</v>
      </c>
      <c r="C16" s="55">
        <v>452739.47</v>
      </c>
      <c r="D16" s="92"/>
      <c r="E16" s="49"/>
    </row>
    <row r="17" spans="1:5" ht="22.5" x14ac:dyDescent="0.2">
      <c r="A17" s="50">
        <v>4118</v>
      </c>
      <c r="B17" s="52" t="s">
        <v>494</v>
      </c>
      <c r="C17" s="55">
        <v>2422071.92</v>
      </c>
      <c r="D17" s="92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92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92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92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92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92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92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92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92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92"/>
      <c r="E26" s="49"/>
    </row>
    <row r="27" spans="1:5" ht="22.5" x14ac:dyDescent="0.2">
      <c r="A27" s="50">
        <v>4132</v>
      </c>
      <c r="B27" s="52" t="s">
        <v>496</v>
      </c>
      <c r="C27" s="55">
        <v>0</v>
      </c>
      <c r="D27" s="92"/>
      <c r="E27" s="49"/>
    </row>
    <row r="28" spans="1:5" x14ac:dyDescent="0.2">
      <c r="A28" s="50">
        <v>4140</v>
      </c>
      <c r="B28" s="51" t="s">
        <v>323</v>
      </c>
      <c r="C28" s="55">
        <f>SUM(C29:C33)</f>
        <v>26052566.379999999</v>
      </c>
      <c r="D28" s="92"/>
      <c r="E28" s="49"/>
    </row>
    <row r="29" spans="1:5" x14ac:dyDescent="0.2">
      <c r="A29" s="50">
        <v>4141</v>
      </c>
      <c r="B29" s="51" t="s">
        <v>324</v>
      </c>
      <c r="C29" s="55">
        <v>1302113</v>
      </c>
      <c r="D29" s="92"/>
      <c r="E29" s="49"/>
    </row>
    <row r="30" spans="1:5" x14ac:dyDescent="0.2">
      <c r="A30" s="50">
        <v>4143</v>
      </c>
      <c r="B30" s="51" t="s">
        <v>325</v>
      </c>
      <c r="C30" s="55">
        <v>20701970.239999998</v>
      </c>
      <c r="D30" s="92"/>
      <c r="E30" s="49"/>
    </row>
    <row r="31" spans="1:5" x14ac:dyDescent="0.2">
      <c r="A31" s="50">
        <v>4144</v>
      </c>
      <c r="B31" s="51" t="s">
        <v>326</v>
      </c>
      <c r="C31" s="55">
        <v>242406.92</v>
      </c>
      <c r="D31" s="92"/>
      <c r="E31" s="49"/>
    </row>
    <row r="32" spans="1:5" ht="22.5" x14ac:dyDescent="0.2">
      <c r="A32" s="50">
        <v>4145</v>
      </c>
      <c r="B32" s="52" t="s">
        <v>497</v>
      </c>
      <c r="C32" s="55">
        <v>3806076.22</v>
      </c>
      <c r="D32" s="92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92"/>
      <c r="E33" s="49"/>
    </row>
    <row r="34" spans="1:5" x14ac:dyDescent="0.2">
      <c r="A34" s="50">
        <v>4150</v>
      </c>
      <c r="B34" s="51" t="s">
        <v>498</v>
      </c>
      <c r="C34" s="55">
        <f>SUM(C35:C36)</f>
        <v>4062112.71</v>
      </c>
      <c r="D34" s="92"/>
      <c r="E34" s="49"/>
    </row>
    <row r="35" spans="1:5" x14ac:dyDescent="0.2">
      <c r="A35" s="50">
        <v>4151</v>
      </c>
      <c r="B35" s="51" t="s">
        <v>498</v>
      </c>
      <c r="C35" s="55">
        <v>4062112.71</v>
      </c>
      <c r="D35" s="92"/>
      <c r="E35" s="49"/>
    </row>
    <row r="36" spans="1:5" ht="22.5" x14ac:dyDescent="0.2">
      <c r="A36" s="50">
        <v>4154</v>
      </c>
      <c r="B36" s="52" t="s">
        <v>499</v>
      </c>
      <c r="C36" s="55">
        <v>0</v>
      </c>
      <c r="D36" s="92"/>
      <c r="E36" s="49"/>
    </row>
    <row r="37" spans="1:5" x14ac:dyDescent="0.2">
      <c r="A37" s="50">
        <v>4160</v>
      </c>
      <c r="B37" s="51" t="s">
        <v>500</v>
      </c>
      <c r="C37" s="55">
        <f>SUM(C38:C45)</f>
        <v>1190229.4000000001</v>
      </c>
      <c r="D37" s="92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92"/>
      <c r="E38" s="49"/>
    </row>
    <row r="39" spans="1:5" x14ac:dyDescent="0.2">
      <c r="A39" s="50">
        <v>4162</v>
      </c>
      <c r="B39" s="51" t="s">
        <v>329</v>
      </c>
      <c r="C39" s="55">
        <v>1014696.12</v>
      </c>
      <c r="D39" s="92"/>
      <c r="E39" s="49"/>
    </row>
    <row r="40" spans="1:5" x14ac:dyDescent="0.2">
      <c r="A40" s="50">
        <v>4163</v>
      </c>
      <c r="B40" s="51" t="s">
        <v>330</v>
      </c>
      <c r="C40" s="55">
        <v>66737.960000000006</v>
      </c>
      <c r="D40" s="92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92"/>
      <c r="E41" s="49"/>
    </row>
    <row r="42" spans="1:5" x14ac:dyDescent="0.2">
      <c r="A42" s="50">
        <v>4165</v>
      </c>
      <c r="B42" s="51" t="s">
        <v>332</v>
      </c>
      <c r="C42" s="55">
        <v>34586.26</v>
      </c>
      <c r="D42" s="92"/>
      <c r="E42" s="49"/>
    </row>
    <row r="43" spans="1:5" ht="22.5" x14ac:dyDescent="0.2">
      <c r="A43" s="50">
        <v>4166</v>
      </c>
      <c r="B43" s="52" t="s">
        <v>501</v>
      </c>
      <c r="C43" s="55">
        <v>0</v>
      </c>
      <c r="D43" s="92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92"/>
      <c r="E44" s="49"/>
    </row>
    <row r="45" spans="1:5" x14ac:dyDescent="0.2">
      <c r="A45" s="50">
        <v>4169</v>
      </c>
      <c r="B45" s="51" t="s">
        <v>334</v>
      </c>
      <c r="C45" s="55">
        <v>74209.06</v>
      </c>
      <c r="D45" s="92"/>
      <c r="E45" s="49"/>
    </row>
    <row r="46" spans="1:5" x14ac:dyDescent="0.2">
      <c r="A46" s="50">
        <v>4170</v>
      </c>
      <c r="B46" s="51" t="s">
        <v>612</v>
      </c>
      <c r="C46" s="55">
        <f>SUM(C47:C54)</f>
        <v>0</v>
      </c>
      <c r="D46" s="92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92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92"/>
      <c r="E48" s="49"/>
    </row>
    <row r="49" spans="1:5" ht="22.5" x14ac:dyDescent="0.2">
      <c r="A49" s="50">
        <v>4173</v>
      </c>
      <c r="B49" s="52" t="s">
        <v>504</v>
      </c>
      <c r="C49" s="55">
        <v>0</v>
      </c>
      <c r="D49" s="92"/>
      <c r="E49" s="49"/>
    </row>
    <row r="50" spans="1:5" ht="22.5" x14ac:dyDescent="0.2">
      <c r="A50" s="50">
        <v>4174</v>
      </c>
      <c r="B50" s="52" t="s">
        <v>505</v>
      </c>
      <c r="C50" s="55">
        <v>0</v>
      </c>
      <c r="D50" s="92"/>
      <c r="E50" s="49"/>
    </row>
    <row r="51" spans="1:5" ht="22.5" x14ac:dyDescent="0.2">
      <c r="A51" s="50">
        <v>4175</v>
      </c>
      <c r="B51" s="52" t="s">
        <v>506</v>
      </c>
      <c r="C51" s="55">
        <v>0</v>
      </c>
      <c r="D51" s="92"/>
      <c r="E51" s="49"/>
    </row>
    <row r="52" spans="1:5" ht="22.5" x14ac:dyDescent="0.2">
      <c r="A52" s="50">
        <v>4176</v>
      </c>
      <c r="B52" s="52" t="s">
        <v>507</v>
      </c>
      <c r="C52" s="55">
        <v>0</v>
      </c>
      <c r="D52" s="92"/>
      <c r="E52" s="49"/>
    </row>
    <row r="53" spans="1:5" ht="22.5" x14ac:dyDescent="0.2">
      <c r="A53" s="50">
        <v>4177</v>
      </c>
      <c r="B53" s="52" t="s">
        <v>508</v>
      </c>
      <c r="C53" s="55">
        <v>0</v>
      </c>
      <c r="D53" s="92"/>
      <c r="E53" s="49"/>
    </row>
    <row r="54" spans="1:5" ht="22.5" x14ac:dyDescent="0.2">
      <c r="A54" s="50">
        <v>4178</v>
      </c>
      <c r="B54" s="52" t="s">
        <v>509</v>
      </c>
      <c r="C54" s="55">
        <v>0</v>
      </c>
      <c r="D54" s="92"/>
      <c r="E54" s="49"/>
    </row>
    <row r="55" spans="1:5" x14ac:dyDescent="0.2">
      <c r="A55" s="50"/>
      <c r="B55" s="52"/>
      <c r="C55" s="55"/>
      <c r="D55" s="92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3.75" x14ac:dyDescent="0.2">
      <c r="A58" s="50">
        <v>4200</v>
      </c>
      <c r="B58" s="52" t="s">
        <v>510</v>
      </c>
      <c r="C58" s="55">
        <f>+C59+C65</f>
        <v>244700662.53999996</v>
      </c>
      <c r="D58" s="92"/>
      <c r="E58" s="49"/>
    </row>
    <row r="59" spans="1:5" ht="22.5" x14ac:dyDescent="0.2">
      <c r="A59" s="50">
        <v>4210</v>
      </c>
      <c r="B59" s="52" t="s">
        <v>511</v>
      </c>
      <c r="C59" s="55">
        <f>SUM(C60:C64)</f>
        <v>244700662.53999996</v>
      </c>
      <c r="D59" s="92"/>
      <c r="E59" s="49"/>
    </row>
    <row r="60" spans="1:5" x14ac:dyDescent="0.2">
      <c r="A60" s="50">
        <v>4211</v>
      </c>
      <c r="B60" s="51" t="s">
        <v>335</v>
      </c>
      <c r="C60" s="55">
        <v>114861165.56999999</v>
      </c>
      <c r="D60" s="92"/>
      <c r="E60" s="49"/>
    </row>
    <row r="61" spans="1:5" x14ac:dyDescent="0.2">
      <c r="A61" s="50">
        <v>4212</v>
      </c>
      <c r="B61" s="51" t="s">
        <v>336</v>
      </c>
      <c r="C61" s="55">
        <v>101201402.84999999</v>
      </c>
      <c r="D61" s="92"/>
      <c r="E61" s="49"/>
    </row>
    <row r="62" spans="1:5" x14ac:dyDescent="0.2">
      <c r="A62" s="50">
        <v>4213</v>
      </c>
      <c r="B62" s="51" t="s">
        <v>337</v>
      </c>
      <c r="C62" s="55">
        <v>26392818.23</v>
      </c>
      <c r="D62" s="92"/>
      <c r="E62" s="49"/>
    </row>
    <row r="63" spans="1:5" x14ac:dyDescent="0.2">
      <c r="A63" s="50">
        <v>4214</v>
      </c>
      <c r="B63" s="51" t="s">
        <v>512</v>
      </c>
      <c r="C63" s="55">
        <v>2245275.89</v>
      </c>
      <c r="D63" s="92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92"/>
      <c r="E64" s="49"/>
    </row>
    <row r="65" spans="1:5" x14ac:dyDescent="0.2">
      <c r="A65" s="50">
        <v>4220</v>
      </c>
      <c r="B65" s="51" t="s">
        <v>338</v>
      </c>
      <c r="C65" s="55">
        <f>SUM(C66:C69)</f>
        <v>0</v>
      </c>
      <c r="D65" s="92"/>
      <c r="E65" s="49"/>
    </row>
    <row r="66" spans="1:5" x14ac:dyDescent="0.2">
      <c r="A66" s="50">
        <v>4221</v>
      </c>
      <c r="B66" s="51" t="s">
        <v>339</v>
      </c>
      <c r="C66" s="55">
        <v>0</v>
      </c>
      <c r="D66" s="92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92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92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92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6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6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273073529.5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199854719.63</v>
      </c>
      <c r="D99" s="57">
        <f>C99/$C$98</f>
        <v>0.7318714486751452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108079477.56999999</v>
      </c>
      <c r="D100" s="57">
        <f t="shared" ref="D100:D163" si="0">C100/$C$98</f>
        <v>0.39578892091040263</v>
      </c>
      <c r="E100" s="56"/>
    </row>
    <row r="101" spans="1:5" x14ac:dyDescent="0.2">
      <c r="A101" s="54">
        <v>5111</v>
      </c>
      <c r="B101" s="51" t="s">
        <v>363</v>
      </c>
      <c r="C101" s="55">
        <v>56160432.060000002</v>
      </c>
      <c r="D101" s="57">
        <f t="shared" si="0"/>
        <v>0.20566047600010973</v>
      </c>
      <c r="E101" s="56"/>
    </row>
    <row r="102" spans="1:5" x14ac:dyDescent="0.2">
      <c r="A102" s="54">
        <v>5112</v>
      </c>
      <c r="B102" s="51" t="s">
        <v>364</v>
      </c>
      <c r="C102" s="55">
        <v>4422336.5199999996</v>
      </c>
      <c r="D102" s="57">
        <f t="shared" si="0"/>
        <v>1.6194673017547092E-2</v>
      </c>
      <c r="E102" s="56"/>
    </row>
    <row r="103" spans="1:5" x14ac:dyDescent="0.2">
      <c r="A103" s="54">
        <v>5113</v>
      </c>
      <c r="B103" s="51" t="s">
        <v>365</v>
      </c>
      <c r="C103" s="55">
        <v>11499278.02</v>
      </c>
      <c r="D103" s="57">
        <f t="shared" si="0"/>
        <v>4.2110555501499093E-2</v>
      </c>
      <c r="E103" s="56"/>
    </row>
    <row r="104" spans="1:5" x14ac:dyDescent="0.2">
      <c r="A104" s="54">
        <v>5114</v>
      </c>
      <c r="B104" s="51" t="s">
        <v>366</v>
      </c>
      <c r="C104" s="55">
        <v>385931.55</v>
      </c>
      <c r="D104" s="57">
        <f t="shared" si="0"/>
        <v>1.413288027977827E-3</v>
      </c>
      <c r="E104" s="56"/>
    </row>
    <row r="105" spans="1:5" x14ac:dyDescent="0.2">
      <c r="A105" s="54">
        <v>5115</v>
      </c>
      <c r="B105" s="51" t="s">
        <v>367</v>
      </c>
      <c r="C105" s="55">
        <v>35611499.420000002</v>
      </c>
      <c r="D105" s="57">
        <f t="shared" si="0"/>
        <v>0.13040992836326892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39892597</v>
      </c>
      <c r="D107" s="57">
        <f t="shared" si="0"/>
        <v>0.14608738193351692</v>
      </c>
      <c r="E107" s="56"/>
    </row>
    <row r="108" spans="1:5" x14ac:dyDescent="0.2">
      <c r="A108" s="54">
        <v>5121</v>
      </c>
      <c r="B108" s="51" t="s">
        <v>370</v>
      </c>
      <c r="C108" s="55">
        <v>1626398.53</v>
      </c>
      <c r="D108" s="57">
        <f t="shared" si="0"/>
        <v>5.9558996178719695E-3</v>
      </c>
      <c r="E108" s="56"/>
    </row>
    <row r="109" spans="1:5" x14ac:dyDescent="0.2">
      <c r="A109" s="54">
        <v>5122</v>
      </c>
      <c r="B109" s="51" t="s">
        <v>371</v>
      </c>
      <c r="C109" s="55">
        <v>363178.09</v>
      </c>
      <c r="D109" s="57">
        <f t="shared" si="0"/>
        <v>1.329964462923163E-3</v>
      </c>
      <c r="E109" s="56"/>
    </row>
    <row r="110" spans="1:5" x14ac:dyDescent="0.2">
      <c r="A110" s="54">
        <v>5123</v>
      </c>
      <c r="B110" s="51" t="s">
        <v>372</v>
      </c>
      <c r="C110" s="55">
        <v>112925</v>
      </c>
      <c r="D110" s="57">
        <f t="shared" si="0"/>
        <v>4.1353330806822121E-4</v>
      </c>
      <c r="E110" s="56"/>
    </row>
    <row r="111" spans="1:5" x14ac:dyDescent="0.2">
      <c r="A111" s="54">
        <v>5124</v>
      </c>
      <c r="B111" s="51" t="s">
        <v>373</v>
      </c>
      <c r="C111" s="55">
        <v>15163734.01</v>
      </c>
      <c r="D111" s="57">
        <f t="shared" si="0"/>
        <v>5.5529856876881944E-2</v>
      </c>
      <c r="E111" s="56"/>
    </row>
    <row r="112" spans="1:5" x14ac:dyDescent="0.2">
      <c r="A112" s="54">
        <v>5125</v>
      </c>
      <c r="B112" s="51" t="s">
        <v>374</v>
      </c>
      <c r="C112" s="55">
        <v>1172384.22</v>
      </c>
      <c r="D112" s="57">
        <f t="shared" si="0"/>
        <v>4.2932913422500003E-3</v>
      </c>
      <c r="E112" s="56"/>
    </row>
    <row r="113" spans="1:5" x14ac:dyDescent="0.2">
      <c r="A113" s="54">
        <v>5126</v>
      </c>
      <c r="B113" s="51" t="s">
        <v>375</v>
      </c>
      <c r="C113" s="55">
        <v>16981535.760000002</v>
      </c>
      <c r="D113" s="57">
        <f t="shared" si="0"/>
        <v>6.2186678405238838E-2</v>
      </c>
      <c r="E113" s="56"/>
    </row>
    <row r="114" spans="1:5" x14ac:dyDescent="0.2">
      <c r="A114" s="54">
        <v>5127</v>
      </c>
      <c r="B114" s="51" t="s">
        <v>376</v>
      </c>
      <c r="C114" s="55">
        <v>1020983.7</v>
      </c>
      <c r="D114" s="57">
        <f t="shared" si="0"/>
        <v>3.7388600127937336E-3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3451457.69</v>
      </c>
      <c r="D116" s="57">
        <f t="shared" si="0"/>
        <v>1.2639297907489052E-2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51882645.060000002</v>
      </c>
      <c r="D117" s="57">
        <f t="shared" si="0"/>
        <v>0.18999514583122565</v>
      </c>
      <c r="E117" s="56"/>
    </row>
    <row r="118" spans="1:5" x14ac:dyDescent="0.2">
      <c r="A118" s="54">
        <v>5131</v>
      </c>
      <c r="B118" s="51" t="s">
        <v>380</v>
      </c>
      <c r="C118" s="55">
        <v>23307505.920000002</v>
      </c>
      <c r="D118" s="57">
        <f t="shared" si="0"/>
        <v>8.535249082060882E-2</v>
      </c>
      <c r="E118" s="56"/>
    </row>
    <row r="119" spans="1:5" x14ac:dyDescent="0.2">
      <c r="A119" s="54">
        <v>5132</v>
      </c>
      <c r="B119" s="51" t="s">
        <v>381</v>
      </c>
      <c r="C119" s="55">
        <v>4115817.17</v>
      </c>
      <c r="D119" s="57">
        <f t="shared" si="0"/>
        <v>1.5072193842940753E-2</v>
      </c>
      <c r="E119" s="56"/>
    </row>
    <row r="120" spans="1:5" x14ac:dyDescent="0.2">
      <c r="A120" s="54">
        <v>5133</v>
      </c>
      <c r="B120" s="51" t="s">
        <v>382</v>
      </c>
      <c r="C120" s="55">
        <v>2939032.54</v>
      </c>
      <c r="D120" s="57">
        <f t="shared" si="0"/>
        <v>1.0762788122969642E-2</v>
      </c>
      <c r="E120" s="56"/>
    </row>
    <row r="121" spans="1:5" x14ac:dyDescent="0.2">
      <c r="A121" s="54">
        <v>5134</v>
      </c>
      <c r="B121" s="51" t="s">
        <v>383</v>
      </c>
      <c r="C121" s="55">
        <v>611218.12</v>
      </c>
      <c r="D121" s="57">
        <f t="shared" si="0"/>
        <v>2.2382913536846492E-3</v>
      </c>
      <c r="E121" s="56"/>
    </row>
    <row r="122" spans="1:5" x14ac:dyDescent="0.2">
      <c r="A122" s="54">
        <v>5135</v>
      </c>
      <c r="B122" s="51" t="s">
        <v>384</v>
      </c>
      <c r="C122" s="55">
        <v>2159834.52</v>
      </c>
      <c r="D122" s="57">
        <f t="shared" si="0"/>
        <v>7.909351462789805E-3</v>
      </c>
      <c r="E122" s="56"/>
    </row>
    <row r="123" spans="1:5" x14ac:dyDescent="0.2">
      <c r="A123" s="54">
        <v>5136</v>
      </c>
      <c r="B123" s="51" t="s">
        <v>385</v>
      </c>
      <c r="C123" s="55">
        <v>1088439.54</v>
      </c>
      <c r="D123" s="57">
        <f t="shared" si="0"/>
        <v>3.9858844685273682E-3</v>
      </c>
      <c r="E123" s="56"/>
    </row>
    <row r="124" spans="1:5" x14ac:dyDescent="0.2">
      <c r="A124" s="54">
        <v>5137</v>
      </c>
      <c r="B124" s="51" t="s">
        <v>386</v>
      </c>
      <c r="C124" s="55">
        <v>283788.28000000003</v>
      </c>
      <c r="D124" s="57">
        <f t="shared" si="0"/>
        <v>1.0392376021199083E-3</v>
      </c>
      <c r="E124" s="56"/>
    </row>
    <row r="125" spans="1:5" x14ac:dyDescent="0.2">
      <c r="A125" s="54">
        <v>5138</v>
      </c>
      <c r="B125" s="51" t="s">
        <v>387</v>
      </c>
      <c r="C125" s="55">
        <v>7507862.4299999997</v>
      </c>
      <c r="D125" s="57">
        <f t="shared" si="0"/>
        <v>2.7493922401585248E-2</v>
      </c>
      <c r="E125" s="56"/>
    </row>
    <row r="126" spans="1:5" x14ac:dyDescent="0.2">
      <c r="A126" s="54">
        <v>5139</v>
      </c>
      <c r="B126" s="51" t="s">
        <v>388</v>
      </c>
      <c r="C126" s="55">
        <v>9869146.5399999991</v>
      </c>
      <c r="D126" s="57">
        <f t="shared" si="0"/>
        <v>3.6140985755999465E-2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19642129.030000001</v>
      </c>
      <c r="D127" s="57">
        <f t="shared" si="0"/>
        <v>7.1929817093457971E-2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10135000</v>
      </c>
      <c r="D128" s="57">
        <f t="shared" si="0"/>
        <v>3.7114545736297737E-2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10135000</v>
      </c>
      <c r="D130" s="57">
        <f t="shared" si="0"/>
        <v>3.7114545736297737E-2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1033250</v>
      </c>
      <c r="D134" s="57">
        <f t="shared" si="0"/>
        <v>3.7837794160858057E-3</v>
      </c>
      <c r="E134" s="56"/>
    </row>
    <row r="135" spans="1:5" x14ac:dyDescent="0.2">
      <c r="A135" s="54">
        <v>5231</v>
      </c>
      <c r="B135" s="51" t="s">
        <v>396</v>
      </c>
      <c r="C135" s="55">
        <v>1033250</v>
      </c>
      <c r="D135" s="57">
        <f t="shared" si="0"/>
        <v>3.7837794160858057E-3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5624986.5999999996</v>
      </c>
      <c r="D137" s="57">
        <f t="shared" si="0"/>
        <v>2.0598798463913361E-2</v>
      </c>
      <c r="E137" s="56"/>
    </row>
    <row r="138" spans="1:5" x14ac:dyDescent="0.2">
      <c r="A138" s="54">
        <v>5241</v>
      </c>
      <c r="B138" s="51" t="s">
        <v>398</v>
      </c>
      <c r="C138" s="55">
        <v>5234486.5999999996</v>
      </c>
      <c r="D138" s="57">
        <f t="shared" si="0"/>
        <v>1.9168780692820686E-2</v>
      </c>
      <c r="E138" s="56"/>
    </row>
    <row r="139" spans="1:5" x14ac:dyDescent="0.2">
      <c r="A139" s="54">
        <v>5242</v>
      </c>
      <c r="B139" s="51" t="s">
        <v>399</v>
      </c>
      <c r="C139" s="55">
        <v>390500</v>
      </c>
      <c r="D139" s="57">
        <f t="shared" si="0"/>
        <v>1.4300177710926756E-3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2848892.43</v>
      </c>
      <c r="D142" s="57">
        <f t="shared" si="0"/>
        <v>1.0432693477161067E-2</v>
      </c>
      <c r="E142" s="56"/>
    </row>
    <row r="143" spans="1:5" x14ac:dyDescent="0.2">
      <c r="A143" s="54">
        <v>5251</v>
      </c>
      <c r="B143" s="51" t="s">
        <v>402</v>
      </c>
      <c r="C143" s="55">
        <v>168964.2</v>
      </c>
      <c r="D143" s="57">
        <f t="shared" si="0"/>
        <v>6.1874983016250214E-4</v>
      </c>
      <c r="E143" s="56"/>
    </row>
    <row r="144" spans="1:5" x14ac:dyDescent="0.2">
      <c r="A144" s="54">
        <v>5252</v>
      </c>
      <c r="B144" s="51" t="s">
        <v>403</v>
      </c>
      <c r="C144" s="55">
        <v>2679928.23</v>
      </c>
      <c r="D144" s="57">
        <f t="shared" si="0"/>
        <v>9.8139436469985644E-3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560334.26</v>
      </c>
      <c r="D160" s="57">
        <f t="shared" si="0"/>
        <v>2.051953776061623E-3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560334.26</v>
      </c>
      <c r="D167" s="57">
        <f t="shared" si="1"/>
        <v>2.051953776061623E-3</v>
      </c>
      <c r="E167" s="56"/>
    </row>
    <row r="168" spans="1:5" x14ac:dyDescent="0.2">
      <c r="A168" s="54">
        <v>5331</v>
      </c>
      <c r="B168" s="51" t="s">
        <v>424</v>
      </c>
      <c r="C168" s="55">
        <v>560334.26</v>
      </c>
      <c r="D168" s="57">
        <f t="shared" si="1"/>
        <v>2.051953776061623E-3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832250.19</v>
      </c>
      <c r="D170" s="57">
        <f t="shared" si="1"/>
        <v>3.0477146266203732E-3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832250.19</v>
      </c>
      <c r="D171" s="57">
        <f t="shared" si="1"/>
        <v>3.0477146266203732E-3</v>
      </c>
      <c r="E171" s="56"/>
    </row>
    <row r="172" spans="1:5" x14ac:dyDescent="0.2">
      <c r="A172" s="54">
        <v>5411</v>
      </c>
      <c r="B172" s="51" t="s">
        <v>428</v>
      </c>
      <c r="C172" s="55">
        <v>832250.19</v>
      </c>
      <c r="D172" s="57">
        <f t="shared" si="1"/>
        <v>3.0477146266203732E-3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6175379.4399999995</v>
      </c>
      <c r="D185" s="57">
        <f t="shared" si="1"/>
        <v>2.2614346587555276E-2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6175379.4399999995</v>
      </c>
      <c r="D186" s="57">
        <f t="shared" si="1"/>
        <v>2.2614346587555276E-2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1346864.76</v>
      </c>
      <c r="D189" s="57">
        <f t="shared" si="1"/>
        <v>4.9322421051433332E-3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4180263.48</v>
      </c>
      <c r="D191" s="57">
        <f t="shared" si="1"/>
        <v>1.5308197347630503E-2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170241.6</v>
      </c>
      <c r="D193" s="57">
        <f t="shared" si="1"/>
        <v>6.2342769111203801E-4</v>
      </c>
      <c r="E193" s="56"/>
    </row>
    <row r="194" spans="1:5" x14ac:dyDescent="0.2">
      <c r="A194" s="54">
        <v>5518</v>
      </c>
      <c r="B194" s="51" t="s">
        <v>81</v>
      </c>
      <c r="C194" s="55">
        <v>478009.59999999998</v>
      </c>
      <c r="D194" s="57">
        <f t="shared" si="1"/>
        <v>1.7504794436694019E-3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46008716.950000003</v>
      </c>
      <c r="D218" s="57">
        <f t="shared" si="1"/>
        <v>0.16848471924115957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46008716.950000003</v>
      </c>
      <c r="D219" s="57">
        <f t="shared" si="1"/>
        <v>0.16848471924115957</v>
      </c>
      <c r="E219" s="56"/>
    </row>
    <row r="220" spans="1:5" x14ac:dyDescent="0.2">
      <c r="A220" s="54">
        <v>5611</v>
      </c>
      <c r="B220" s="51" t="s">
        <v>468</v>
      </c>
      <c r="C220" s="55">
        <v>46008716.950000003</v>
      </c>
      <c r="D220" s="57">
        <f t="shared" si="1"/>
        <v>0.16848471924115957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10"/>
    </row>
    <row r="2" spans="1:2" ht="15" customHeight="1" x14ac:dyDescent="0.2">
      <c r="A2" s="97" t="s">
        <v>190</v>
      </c>
      <c r="B2" s="98" t="s">
        <v>50</v>
      </c>
    </row>
    <row r="3" spans="1:2" x14ac:dyDescent="0.2">
      <c r="A3" s="13"/>
      <c r="B3" s="111"/>
    </row>
    <row r="4" spans="1:2" ht="14.1" customHeight="1" x14ac:dyDescent="0.2">
      <c r="A4" s="112" t="s">
        <v>577</v>
      </c>
      <c r="B4" s="102" t="s">
        <v>78</v>
      </c>
    </row>
    <row r="5" spans="1:2" ht="14.1" customHeight="1" x14ac:dyDescent="0.2">
      <c r="A5" s="103"/>
      <c r="B5" s="102" t="s">
        <v>51</v>
      </c>
    </row>
    <row r="6" spans="1:2" ht="14.1" customHeight="1" x14ac:dyDescent="0.2">
      <c r="A6" s="103"/>
      <c r="B6" s="102" t="s">
        <v>148</v>
      </c>
    </row>
    <row r="7" spans="1:2" ht="14.1" customHeight="1" x14ac:dyDescent="0.2">
      <c r="A7" s="103"/>
      <c r="B7" s="102" t="s">
        <v>63</v>
      </c>
    </row>
    <row r="8" spans="1:2" x14ac:dyDescent="0.2">
      <c r="A8" s="103"/>
    </row>
    <row r="9" spans="1:2" x14ac:dyDescent="0.2">
      <c r="A9" s="112" t="s">
        <v>578</v>
      </c>
      <c r="B9" s="104" t="s">
        <v>150</v>
      </c>
    </row>
    <row r="10" spans="1:2" ht="15" customHeight="1" x14ac:dyDescent="0.2">
      <c r="A10" s="103"/>
      <c r="B10" s="113" t="s">
        <v>63</v>
      </c>
    </row>
    <row r="11" spans="1:2" x14ac:dyDescent="0.2">
      <c r="A11" s="103"/>
    </row>
    <row r="12" spans="1:2" x14ac:dyDescent="0.2">
      <c r="A12" s="112" t="s">
        <v>580</v>
      </c>
      <c r="B12" s="104" t="s">
        <v>150</v>
      </c>
    </row>
    <row r="13" spans="1:2" ht="22.5" x14ac:dyDescent="0.2">
      <c r="A13" s="103"/>
      <c r="B13" s="104" t="s">
        <v>70</v>
      </c>
    </row>
    <row r="14" spans="1:2" x14ac:dyDescent="0.2">
      <c r="A14" s="103"/>
      <c r="B14" s="113" t="s">
        <v>63</v>
      </c>
    </row>
    <row r="15" spans="1:2" x14ac:dyDescent="0.2">
      <c r="A15" s="103"/>
    </row>
    <row r="16" spans="1:2" x14ac:dyDescent="0.2">
      <c r="A16" s="103"/>
    </row>
    <row r="17" spans="1:2" ht="15" customHeight="1" x14ac:dyDescent="0.2">
      <c r="A17" s="112" t="s">
        <v>581</v>
      </c>
      <c r="B17" s="106" t="s">
        <v>71</v>
      </c>
    </row>
    <row r="18" spans="1:2" ht="15" customHeight="1" x14ac:dyDescent="0.2">
      <c r="A18" s="13"/>
      <c r="B18" s="106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1" t="s">
        <v>672</v>
      </c>
      <c r="B1" s="171"/>
      <c r="C1" s="171"/>
      <c r="D1" s="27" t="s">
        <v>617</v>
      </c>
      <c r="E1" s="28">
        <v>2022</v>
      </c>
    </row>
    <row r="2" spans="1:5" ht="18.95" customHeight="1" x14ac:dyDescent="0.2">
      <c r="A2" s="171" t="s">
        <v>623</v>
      </c>
      <c r="B2" s="171"/>
      <c r="C2" s="171"/>
      <c r="D2" s="27" t="s">
        <v>618</v>
      </c>
      <c r="E2" s="28" t="s">
        <v>620</v>
      </c>
    </row>
    <row r="3" spans="1:5" ht="18.95" customHeight="1" x14ac:dyDescent="0.2">
      <c r="A3" s="171" t="s">
        <v>673</v>
      </c>
      <c r="B3" s="171"/>
      <c r="C3" s="171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-869567.44</v>
      </c>
    </row>
    <row r="9" spans="1:5" x14ac:dyDescent="0.2">
      <c r="A9" s="33">
        <v>3120</v>
      </c>
      <c r="B9" s="29" t="s">
        <v>469</v>
      </c>
      <c r="C9" s="34">
        <v>1966677.87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17983463.239999998</v>
      </c>
    </row>
    <row r="15" spans="1:5" x14ac:dyDescent="0.2">
      <c r="A15" s="33">
        <v>3220</v>
      </c>
      <c r="B15" s="29" t="s">
        <v>473</v>
      </c>
      <c r="C15" s="34">
        <v>140932272.87</v>
      </c>
    </row>
    <row r="16" spans="1:5" x14ac:dyDescent="0.2">
      <c r="A16" s="33">
        <v>3230</v>
      </c>
      <c r="B16" s="29" t="s">
        <v>474</v>
      </c>
      <c r="C16" s="34">
        <f>SUM(C17:C20)</f>
        <v>-5860800.1600000001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-5860800.1600000001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4" spans="1:2" ht="15" customHeight="1" x14ac:dyDescent="0.2">
      <c r="A4" s="112" t="s">
        <v>23</v>
      </c>
      <c r="B4" s="102" t="s">
        <v>78</v>
      </c>
    </row>
    <row r="5" spans="1:2" ht="15" customHeight="1" x14ac:dyDescent="0.2">
      <c r="A5" s="112" t="s">
        <v>25</v>
      </c>
      <c r="B5" s="102" t="s">
        <v>51</v>
      </c>
    </row>
    <row r="6" spans="1:2" ht="15" customHeight="1" x14ac:dyDescent="0.2">
      <c r="B6" s="102" t="s">
        <v>175</v>
      </c>
    </row>
    <row r="7" spans="1:2" ht="15" customHeight="1" x14ac:dyDescent="0.2">
      <c r="B7" s="102" t="s">
        <v>73</v>
      </c>
    </row>
    <row r="8" spans="1:2" ht="15" customHeight="1" x14ac:dyDescent="0.2">
      <c r="B8" s="102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1" t="s">
        <v>672</v>
      </c>
      <c r="B1" s="171"/>
      <c r="C1" s="171"/>
      <c r="D1" s="27" t="s">
        <v>617</v>
      </c>
      <c r="E1" s="28">
        <v>2022</v>
      </c>
    </row>
    <row r="2" spans="1:5" s="35" customFormat="1" ht="18.95" customHeight="1" x14ac:dyDescent="0.25">
      <c r="A2" s="171" t="s">
        <v>624</v>
      </c>
      <c r="B2" s="171"/>
      <c r="C2" s="171"/>
      <c r="D2" s="27" t="s">
        <v>618</v>
      </c>
      <c r="E2" s="28" t="s">
        <v>620</v>
      </c>
    </row>
    <row r="3" spans="1:5" s="35" customFormat="1" ht="18.95" customHeight="1" x14ac:dyDescent="0.25">
      <c r="A3" s="171" t="s">
        <v>673</v>
      </c>
      <c r="B3" s="171"/>
      <c r="C3" s="171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9">
        <v>2022</v>
      </c>
      <c r="D7" s="129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9351812.9700000007</v>
      </c>
      <c r="D9" s="34">
        <v>12052312.67</v>
      </c>
    </row>
    <row r="10" spans="1:5" x14ac:dyDescent="0.2">
      <c r="A10" s="33">
        <v>1113</v>
      </c>
      <c r="B10" s="29" t="s">
        <v>488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33">
        <v>1110</v>
      </c>
      <c r="B15" s="134" t="s">
        <v>639</v>
      </c>
      <c r="C15" s="135">
        <f>SUM(C8:C14)</f>
        <v>9351812.9700000007</v>
      </c>
      <c r="D15" s="135">
        <f>SUM(D8:D14)</f>
        <v>12052312.67</v>
      </c>
    </row>
    <row r="18" spans="1:5" x14ac:dyDescent="0.2">
      <c r="A18" s="31" t="s">
        <v>178</v>
      </c>
      <c r="B18" s="31"/>
      <c r="C18" s="31"/>
      <c r="D18" s="31"/>
      <c r="E18" s="130"/>
    </row>
    <row r="19" spans="1:5" x14ac:dyDescent="0.2">
      <c r="A19" s="32" t="s">
        <v>146</v>
      </c>
      <c r="B19" s="32" t="s">
        <v>661</v>
      </c>
      <c r="C19" s="144" t="s">
        <v>660</v>
      </c>
      <c r="D19" s="144" t="s">
        <v>181</v>
      </c>
      <c r="E19" s="130"/>
    </row>
    <row r="20" spans="1:5" x14ac:dyDescent="0.2">
      <c r="A20" s="133">
        <v>1230</v>
      </c>
      <c r="B20" s="134" t="s">
        <v>230</v>
      </c>
      <c r="C20" s="135">
        <f>SUM(C21:C27)</f>
        <v>76256471.519999996</v>
      </c>
      <c r="D20" s="135">
        <f>SUM(D21:D27)</f>
        <v>74421382.620000005</v>
      </c>
      <c r="E20" s="130"/>
    </row>
    <row r="21" spans="1:5" x14ac:dyDescent="0.2">
      <c r="A21" s="33">
        <v>1231</v>
      </c>
      <c r="B21" s="29" t="s">
        <v>231</v>
      </c>
      <c r="C21" s="34">
        <v>0</v>
      </c>
      <c r="D21" s="132">
        <v>0</v>
      </c>
      <c r="E21" s="130"/>
    </row>
    <row r="22" spans="1:5" x14ac:dyDescent="0.2">
      <c r="A22" s="33">
        <v>1232</v>
      </c>
      <c r="B22" s="29" t="s">
        <v>232</v>
      </c>
      <c r="C22" s="34">
        <v>0</v>
      </c>
      <c r="D22" s="132">
        <v>0</v>
      </c>
      <c r="E22" s="130"/>
    </row>
    <row r="23" spans="1:5" x14ac:dyDescent="0.2">
      <c r="A23" s="33">
        <v>1233</v>
      </c>
      <c r="B23" s="29" t="s">
        <v>233</v>
      </c>
      <c r="C23" s="34">
        <v>0</v>
      </c>
      <c r="D23" s="132">
        <v>0</v>
      </c>
      <c r="E23" s="130"/>
    </row>
    <row r="24" spans="1:5" x14ac:dyDescent="0.2">
      <c r="A24" s="33">
        <v>1234</v>
      </c>
      <c r="B24" s="29" t="s">
        <v>234</v>
      </c>
      <c r="C24" s="34">
        <v>0</v>
      </c>
      <c r="D24" s="132">
        <v>0</v>
      </c>
      <c r="E24" s="130"/>
    </row>
    <row r="25" spans="1:5" x14ac:dyDescent="0.2">
      <c r="A25" s="33">
        <v>1235</v>
      </c>
      <c r="B25" s="29" t="s">
        <v>235</v>
      </c>
      <c r="C25" s="34">
        <v>64547056.030000001</v>
      </c>
      <c r="D25" s="132">
        <v>63129193.75</v>
      </c>
      <c r="E25" s="130"/>
    </row>
    <row r="26" spans="1:5" x14ac:dyDescent="0.2">
      <c r="A26" s="33">
        <v>1236</v>
      </c>
      <c r="B26" s="29" t="s">
        <v>236</v>
      </c>
      <c r="C26" s="34">
        <v>11709415.49</v>
      </c>
      <c r="D26" s="132">
        <v>11292188.869999999</v>
      </c>
      <c r="E26" s="130"/>
    </row>
    <row r="27" spans="1:5" x14ac:dyDescent="0.2">
      <c r="A27" s="33">
        <v>1239</v>
      </c>
      <c r="B27" s="29" t="s">
        <v>237</v>
      </c>
      <c r="C27" s="34">
        <v>0</v>
      </c>
      <c r="D27" s="132">
        <v>0</v>
      </c>
      <c r="E27" s="130"/>
    </row>
    <row r="28" spans="1:5" x14ac:dyDescent="0.2">
      <c r="A28" s="133">
        <v>1240</v>
      </c>
      <c r="B28" s="134" t="s">
        <v>238</v>
      </c>
      <c r="C28" s="135">
        <f>SUM(C29:C36)</f>
        <v>3275640.25</v>
      </c>
      <c r="D28" s="135">
        <f>SUM(D29:D36)</f>
        <v>3275640.25</v>
      </c>
      <c r="E28" s="130"/>
    </row>
    <row r="29" spans="1:5" x14ac:dyDescent="0.2">
      <c r="A29" s="33">
        <v>1241</v>
      </c>
      <c r="B29" s="29" t="s">
        <v>239</v>
      </c>
      <c r="C29" s="34">
        <v>498978.99</v>
      </c>
      <c r="D29" s="132">
        <v>498978.99</v>
      </c>
      <c r="E29" s="130"/>
    </row>
    <row r="30" spans="1:5" x14ac:dyDescent="0.2">
      <c r="A30" s="33">
        <v>1242</v>
      </c>
      <c r="B30" s="29" t="s">
        <v>240</v>
      </c>
      <c r="C30" s="34">
        <v>558457.48</v>
      </c>
      <c r="D30" s="132">
        <v>558457.48</v>
      </c>
      <c r="E30" s="130"/>
    </row>
    <row r="31" spans="1:5" x14ac:dyDescent="0.2">
      <c r="A31" s="33">
        <v>1243</v>
      </c>
      <c r="B31" s="29" t="s">
        <v>241</v>
      </c>
      <c r="C31" s="34">
        <v>0</v>
      </c>
      <c r="D31" s="132">
        <v>0</v>
      </c>
      <c r="E31" s="130"/>
    </row>
    <row r="32" spans="1:5" x14ac:dyDescent="0.2">
      <c r="A32" s="33">
        <v>1244</v>
      </c>
      <c r="B32" s="29" t="s">
        <v>242</v>
      </c>
      <c r="C32" s="34">
        <v>1190625.5900000001</v>
      </c>
      <c r="D32" s="132">
        <v>1190625.5900000001</v>
      </c>
      <c r="E32" s="130"/>
    </row>
    <row r="33" spans="1:5" x14ac:dyDescent="0.2">
      <c r="A33" s="33">
        <v>1245</v>
      </c>
      <c r="B33" s="29" t="s">
        <v>243</v>
      </c>
      <c r="C33" s="34">
        <v>0</v>
      </c>
      <c r="D33" s="132">
        <v>0</v>
      </c>
      <c r="E33" s="130"/>
    </row>
    <row r="34" spans="1:5" x14ac:dyDescent="0.2">
      <c r="A34" s="33">
        <v>1246</v>
      </c>
      <c r="B34" s="29" t="s">
        <v>244</v>
      </c>
      <c r="C34" s="34">
        <v>1027578.19</v>
      </c>
      <c r="D34" s="132">
        <v>1027578.19</v>
      </c>
    </row>
    <row r="35" spans="1:5" x14ac:dyDescent="0.2">
      <c r="A35" s="33">
        <v>1247</v>
      </c>
      <c r="B35" s="29" t="s">
        <v>245</v>
      </c>
      <c r="C35" s="34">
        <v>0</v>
      </c>
      <c r="D35" s="132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32">
        <v>0</v>
      </c>
    </row>
    <row r="37" spans="1:5" x14ac:dyDescent="0.2">
      <c r="A37" s="133">
        <v>1250</v>
      </c>
      <c r="B37" s="134" t="s">
        <v>248</v>
      </c>
      <c r="C37" s="135">
        <f>SUM(C38:C42)</f>
        <v>0</v>
      </c>
      <c r="D37" s="135">
        <f>SUM(D38:D42)</f>
        <v>0</v>
      </c>
      <c r="E37" s="134"/>
    </row>
    <row r="38" spans="1:5" x14ac:dyDescent="0.2">
      <c r="A38" s="33">
        <v>1251</v>
      </c>
      <c r="B38" s="29" t="s">
        <v>249</v>
      </c>
      <c r="C38" s="34">
        <v>0</v>
      </c>
      <c r="D38" s="132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32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32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32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32">
        <v>0</v>
      </c>
    </row>
    <row r="43" spans="1:5" x14ac:dyDescent="0.2">
      <c r="B43" s="136" t="s">
        <v>640</v>
      </c>
      <c r="C43" s="135">
        <f>C20+C28+C37</f>
        <v>79532111.769999996</v>
      </c>
      <c r="D43" s="135">
        <f>D20+D28+D37</f>
        <v>77697022.870000005</v>
      </c>
    </row>
    <row r="44" spans="1:5" s="130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9">
        <v>2022</v>
      </c>
      <c r="D46" s="129">
        <v>2021</v>
      </c>
      <c r="E46" s="32"/>
    </row>
    <row r="47" spans="1:5" s="130" customFormat="1" x14ac:dyDescent="0.2">
      <c r="A47" s="133">
        <v>3210</v>
      </c>
      <c r="B47" s="134" t="s">
        <v>641</v>
      </c>
      <c r="C47" s="135">
        <v>17983463.239999998</v>
      </c>
      <c r="D47" s="135">
        <v>17149926.5</v>
      </c>
    </row>
    <row r="48" spans="1:5" x14ac:dyDescent="0.2">
      <c r="A48" s="131"/>
      <c r="B48" s="136" t="s">
        <v>629</v>
      </c>
      <c r="C48" s="135">
        <f>C51+C63+C95+C98+C49</f>
        <v>56650491.109999999</v>
      </c>
      <c r="D48" s="135">
        <f>D51+D63+D95+D98+D49</f>
        <v>2663247.2600000002</v>
      </c>
    </row>
    <row r="49" spans="1:4" s="130" customFormat="1" x14ac:dyDescent="0.2">
      <c r="A49" s="153">
        <v>5100</v>
      </c>
      <c r="B49" s="154" t="s">
        <v>361</v>
      </c>
      <c r="C49" s="155">
        <f>SUM(C50:C50)</f>
        <v>0</v>
      </c>
      <c r="D49" s="155">
        <f>SUM(D50:D50)</f>
        <v>0</v>
      </c>
    </row>
    <row r="50" spans="1:4" s="130" customFormat="1" x14ac:dyDescent="0.2">
      <c r="A50" s="156">
        <v>5130</v>
      </c>
      <c r="B50" s="157" t="s">
        <v>662</v>
      </c>
      <c r="C50" s="158">
        <v>0</v>
      </c>
      <c r="D50" s="158">
        <v>0</v>
      </c>
    </row>
    <row r="51" spans="1:4" x14ac:dyDescent="0.2">
      <c r="A51" s="133">
        <v>5400</v>
      </c>
      <c r="B51" s="134" t="s">
        <v>426</v>
      </c>
      <c r="C51" s="135">
        <f>C52+C54+C56+C58+C60</f>
        <v>832250.19</v>
      </c>
      <c r="D51" s="135">
        <f>D52+D54+D56+D58+D60</f>
        <v>0</v>
      </c>
    </row>
    <row r="52" spans="1:4" x14ac:dyDescent="0.2">
      <c r="A52" s="131">
        <v>5410</v>
      </c>
      <c r="B52" s="130" t="s">
        <v>630</v>
      </c>
      <c r="C52" s="132">
        <f>C53</f>
        <v>832250.19</v>
      </c>
      <c r="D52" s="132">
        <f>D53</f>
        <v>0</v>
      </c>
    </row>
    <row r="53" spans="1:4" x14ac:dyDescent="0.2">
      <c r="A53" s="131">
        <v>5411</v>
      </c>
      <c r="B53" s="130" t="s">
        <v>428</v>
      </c>
      <c r="C53" s="132">
        <v>832250.19</v>
      </c>
      <c r="D53" s="132">
        <v>0</v>
      </c>
    </row>
    <row r="54" spans="1:4" x14ac:dyDescent="0.2">
      <c r="A54" s="131">
        <v>5420</v>
      </c>
      <c r="B54" s="130" t="s">
        <v>631</v>
      </c>
      <c r="C54" s="132">
        <f>C55</f>
        <v>0</v>
      </c>
      <c r="D54" s="132">
        <f>D55</f>
        <v>0</v>
      </c>
    </row>
    <row r="55" spans="1:4" x14ac:dyDescent="0.2">
      <c r="A55" s="131">
        <v>5421</v>
      </c>
      <c r="B55" s="130" t="s">
        <v>431</v>
      </c>
      <c r="C55" s="132">
        <v>0</v>
      </c>
      <c r="D55" s="132">
        <v>0</v>
      </c>
    </row>
    <row r="56" spans="1:4" x14ac:dyDescent="0.2">
      <c r="A56" s="131">
        <v>5430</v>
      </c>
      <c r="B56" s="130" t="s">
        <v>632</v>
      </c>
      <c r="C56" s="132">
        <f>C57</f>
        <v>0</v>
      </c>
      <c r="D56" s="132">
        <f>D57</f>
        <v>0</v>
      </c>
    </row>
    <row r="57" spans="1:4" x14ac:dyDescent="0.2">
      <c r="A57" s="131">
        <v>5431</v>
      </c>
      <c r="B57" s="130" t="s">
        <v>434</v>
      </c>
      <c r="C57" s="132">
        <v>0</v>
      </c>
      <c r="D57" s="132">
        <v>0</v>
      </c>
    </row>
    <row r="58" spans="1:4" x14ac:dyDescent="0.2">
      <c r="A58" s="131">
        <v>5440</v>
      </c>
      <c r="B58" s="130" t="s">
        <v>633</v>
      </c>
      <c r="C58" s="132">
        <f>C59</f>
        <v>0</v>
      </c>
      <c r="D58" s="132">
        <f>D59</f>
        <v>0</v>
      </c>
    </row>
    <row r="59" spans="1:4" x14ac:dyDescent="0.2">
      <c r="A59" s="131">
        <v>5441</v>
      </c>
      <c r="B59" s="130" t="s">
        <v>633</v>
      </c>
      <c r="C59" s="132">
        <v>0</v>
      </c>
      <c r="D59" s="132">
        <v>0</v>
      </c>
    </row>
    <row r="60" spans="1:4" x14ac:dyDescent="0.2">
      <c r="A60" s="131">
        <v>5450</v>
      </c>
      <c r="B60" s="130" t="s">
        <v>634</v>
      </c>
      <c r="C60" s="132">
        <f>SUM(C61:C62)</f>
        <v>0</v>
      </c>
      <c r="D60" s="132">
        <f>SUM(D61:D62)</f>
        <v>0</v>
      </c>
    </row>
    <row r="61" spans="1:4" x14ac:dyDescent="0.2">
      <c r="A61" s="131">
        <v>5451</v>
      </c>
      <c r="B61" s="130" t="s">
        <v>438</v>
      </c>
      <c r="C61" s="132">
        <v>0</v>
      </c>
      <c r="D61" s="132">
        <v>0</v>
      </c>
    </row>
    <row r="62" spans="1:4" x14ac:dyDescent="0.2">
      <c r="A62" s="131">
        <v>5452</v>
      </c>
      <c r="B62" s="130" t="s">
        <v>439</v>
      </c>
      <c r="C62" s="132">
        <v>0</v>
      </c>
      <c r="D62" s="132">
        <v>0</v>
      </c>
    </row>
    <row r="63" spans="1:4" x14ac:dyDescent="0.2">
      <c r="A63" s="133">
        <v>5500</v>
      </c>
      <c r="B63" s="134" t="s">
        <v>440</v>
      </c>
      <c r="C63" s="135">
        <f>C64+C73+C76+C82+C84+C86</f>
        <v>6175379.4399999995</v>
      </c>
      <c r="D63" s="135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6175379.4399999995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1346864.76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4180263.48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170241.6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478009.59999999998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0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0</v>
      </c>
      <c r="D94" s="34">
        <v>0</v>
      </c>
    </row>
    <row r="95" spans="1:4" x14ac:dyDescent="0.2">
      <c r="A95" s="133">
        <v>5600</v>
      </c>
      <c r="B95" s="134" t="s">
        <v>79</v>
      </c>
      <c r="C95" s="135">
        <f>C96</f>
        <v>46008716.950000003</v>
      </c>
      <c r="D95" s="135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46008716.950000003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46008716.950000003</v>
      </c>
      <c r="D97" s="34">
        <v>0</v>
      </c>
    </row>
    <row r="98" spans="1:4" x14ac:dyDescent="0.2">
      <c r="A98" s="133">
        <v>2110</v>
      </c>
      <c r="B98" s="139" t="s">
        <v>642</v>
      </c>
      <c r="C98" s="135">
        <f>SUM(C99:C103)</f>
        <v>3634144.5300000003</v>
      </c>
      <c r="D98" s="135">
        <f>SUM(D99:D103)</f>
        <v>2663247.2600000002</v>
      </c>
    </row>
    <row r="99" spans="1:4" x14ac:dyDescent="0.2">
      <c r="A99" s="131">
        <v>2111</v>
      </c>
      <c r="B99" s="130" t="s">
        <v>643</v>
      </c>
      <c r="C99" s="132">
        <v>30000</v>
      </c>
      <c r="D99" s="132">
        <v>51780.639999999999</v>
      </c>
    </row>
    <row r="100" spans="1:4" x14ac:dyDescent="0.2">
      <c r="A100" s="131">
        <v>2112</v>
      </c>
      <c r="B100" s="130" t="s">
        <v>644</v>
      </c>
      <c r="C100" s="132">
        <v>2009687.93</v>
      </c>
      <c r="D100" s="132">
        <v>0</v>
      </c>
    </row>
    <row r="101" spans="1:4" x14ac:dyDescent="0.2">
      <c r="A101" s="131">
        <v>2112</v>
      </c>
      <c r="B101" s="130" t="s">
        <v>645</v>
      </c>
      <c r="C101" s="132">
        <v>1594456.6</v>
      </c>
      <c r="D101" s="132">
        <v>2611466.62</v>
      </c>
    </row>
    <row r="102" spans="1:4" x14ac:dyDescent="0.2">
      <c r="A102" s="131">
        <v>2115</v>
      </c>
      <c r="B102" s="130" t="s">
        <v>646</v>
      </c>
      <c r="C102" s="132">
        <v>0</v>
      </c>
      <c r="D102" s="132">
        <v>0</v>
      </c>
    </row>
    <row r="103" spans="1:4" x14ac:dyDescent="0.2">
      <c r="A103" s="131">
        <v>2114</v>
      </c>
      <c r="B103" s="130" t="s">
        <v>647</v>
      </c>
      <c r="C103" s="132">
        <v>0</v>
      </c>
      <c r="D103" s="132">
        <v>0</v>
      </c>
    </row>
    <row r="104" spans="1:4" x14ac:dyDescent="0.2">
      <c r="A104" s="131"/>
      <c r="B104" s="136" t="s">
        <v>648</v>
      </c>
      <c r="C104" s="135">
        <f>+C105</f>
        <v>0</v>
      </c>
      <c r="D104" s="135">
        <f>+D105</f>
        <v>0</v>
      </c>
    </row>
    <row r="105" spans="1:4" s="130" customFormat="1" x14ac:dyDescent="0.2">
      <c r="A105" s="153">
        <v>3100</v>
      </c>
      <c r="B105" s="159" t="s">
        <v>663</v>
      </c>
      <c r="C105" s="160">
        <f>SUM(C106:C109)</f>
        <v>0</v>
      </c>
      <c r="D105" s="160">
        <f>SUM(D106:D109)</f>
        <v>0</v>
      </c>
    </row>
    <row r="106" spans="1:4" s="130" customFormat="1" x14ac:dyDescent="0.2">
      <c r="A106" s="156"/>
      <c r="B106" s="161" t="s">
        <v>664</v>
      </c>
      <c r="C106" s="162">
        <v>0</v>
      </c>
      <c r="D106" s="162">
        <v>0</v>
      </c>
    </row>
    <row r="107" spans="1:4" s="130" customFormat="1" x14ac:dyDescent="0.2">
      <c r="A107" s="156"/>
      <c r="B107" s="161" t="s">
        <v>665</v>
      </c>
      <c r="C107" s="162">
        <v>0</v>
      </c>
      <c r="D107" s="162">
        <v>0</v>
      </c>
    </row>
    <row r="108" spans="1:4" s="130" customFormat="1" x14ac:dyDescent="0.2">
      <c r="A108" s="156"/>
      <c r="B108" s="161" t="s">
        <v>666</v>
      </c>
      <c r="C108" s="162">
        <v>0</v>
      </c>
      <c r="D108" s="162">
        <v>0</v>
      </c>
    </row>
    <row r="109" spans="1:4" s="130" customFormat="1" x14ac:dyDescent="0.2">
      <c r="A109" s="156"/>
      <c r="B109" s="161" t="s">
        <v>667</v>
      </c>
      <c r="C109" s="162">
        <v>0</v>
      </c>
      <c r="D109" s="162">
        <v>0</v>
      </c>
    </row>
    <row r="110" spans="1:4" s="130" customFormat="1" x14ac:dyDescent="0.2">
      <c r="A110" s="156"/>
      <c r="B110" s="164" t="s">
        <v>668</v>
      </c>
      <c r="C110" s="155">
        <f>+C111</f>
        <v>0</v>
      </c>
      <c r="D110" s="155">
        <f>+D111</f>
        <v>0</v>
      </c>
    </row>
    <row r="111" spans="1:4" s="130" customFormat="1" x14ac:dyDescent="0.2">
      <c r="A111" s="153">
        <v>1270</v>
      </c>
      <c r="B111" s="163" t="s">
        <v>254</v>
      </c>
      <c r="C111" s="160">
        <f>+C112</f>
        <v>0</v>
      </c>
      <c r="D111" s="160">
        <f>+D112</f>
        <v>0</v>
      </c>
    </row>
    <row r="112" spans="1:4" s="130" customFormat="1" x14ac:dyDescent="0.2">
      <c r="A112" s="156">
        <v>1273</v>
      </c>
      <c r="B112" s="157" t="s">
        <v>669</v>
      </c>
      <c r="C112" s="162">
        <v>0</v>
      </c>
      <c r="D112" s="162">
        <v>0</v>
      </c>
    </row>
    <row r="113" spans="1:4" s="130" customFormat="1" x14ac:dyDescent="0.2">
      <c r="A113" s="156"/>
      <c r="B113" s="164" t="s">
        <v>670</v>
      </c>
      <c r="C113" s="155">
        <f>+C114+C116</f>
        <v>1133716.6499999999</v>
      </c>
      <c r="D113" s="155">
        <f>+D114+D116</f>
        <v>2527616.7800000003</v>
      </c>
    </row>
    <row r="114" spans="1:4" s="130" customFormat="1" x14ac:dyDescent="0.2">
      <c r="A114" s="153">
        <v>4300</v>
      </c>
      <c r="B114" s="159" t="s">
        <v>671</v>
      </c>
      <c r="C114" s="160">
        <f>+C115</f>
        <v>0</v>
      </c>
      <c r="D114" s="165">
        <f>+D115</f>
        <v>0</v>
      </c>
    </row>
    <row r="115" spans="1:4" s="130" customFormat="1" x14ac:dyDescent="0.2">
      <c r="A115" s="156">
        <v>4399</v>
      </c>
      <c r="B115" s="161" t="s">
        <v>354</v>
      </c>
      <c r="C115" s="162">
        <v>0</v>
      </c>
      <c r="D115" s="162">
        <v>0</v>
      </c>
    </row>
    <row r="116" spans="1:4" x14ac:dyDescent="0.2">
      <c r="A116" s="133">
        <v>1120</v>
      </c>
      <c r="B116" s="140" t="s">
        <v>649</v>
      </c>
      <c r="C116" s="135">
        <f>SUM(C117:C125)</f>
        <v>1133716.6499999999</v>
      </c>
      <c r="D116" s="135">
        <f>SUM(D117:D125)</f>
        <v>2527616.7800000003</v>
      </c>
    </row>
    <row r="117" spans="1:4" x14ac:dyDescent="0.2">
      <c r="A117" s="131">
        <v>1124</v>
      </c>
      <c r="B117" s="141" t="s">
        <v>650</v>
      </c>
      <c r="C117" s="142">
        <v>0</v>
      </c>
      <c r="D117" s="132">
        <v>0</v>
      </c>
    </row>
    <row r="118" spans="1:4" x14ac:dyDescent="0.2">
      <c r="A118" s="131">
        <v>1124</v>
      </c>
      <c r="B118" s="141" t="s">
        <v>651</v>
      </c>
      <c r="C118" s="142">
        <v>0</v>
      </c>
      <c r="D118" s="132">
        <v>0</v>
      </c>
    </row>
    <row r="119" spans="1:4" x14ac:dyDescent="0.2">
      <c r="A119" s="131">
        <v>1124</v>
      </c>
      <c r="B119" s="141" t="s">
        <v>652</v>
      </c>
      <c r="C119" s="142">
        <v>0</v>
      </c>
      <c r="D119" s="132">
        <v>0</v>
      </c>
    </row>
    <row r="120" spans="1:4" x14ac:dyDescent="0.2">
      <c r="A120" s="131">
        <v>1124</v>
      </c>
      <c r="B120" s="141" t="s">
        <v>653</v>
      </c>
      <c r="C120" s="142">
        <v>1257576.6499999999</v>
      </c>
      <c r="D120" s="132">
        <v>1711929.12</v>
      </c>
    </row>
    <row r="121" spans="1:4" x14ac:dyDescent="0.2">
      <c r="A121" s="131">
        <v>1124</v>
      </c>
      <c r="B121" s="141" t="s">
        <v>654</v>
      </c>
      <c r="C121" s="132">
        <v>0</v>
      </c>
      <c r="D121" s="132">
        <v>0</v>
      </c>
    </row>
    <row r="122" spans="1:4" x14ac:dyDescent="0.2">
      <c r="A122" s="131">
        <v>1124</v>
      </c>
      <c r="B122" s="141" t="s">
        <v>655</v>
      </c>
      <c r="C122" s="132">
        <v>0</v>
      </c>
      <c r="D122" s="132">
        <v>0</v>
      </c>
    </row>
    <row r="123" spans="1:4" x14ac:dyDescent="0.2">
      <c r="A123" s="131">
        <v>1122</v>
      </c>
      <c r="B123" s="141" t="s">
        <v>656</v>
      </c>
      <c r="C123" s="132">
        <v>0</v>
      </c>
      <c r="D123" s="132">
        <v>0</v>
      </c>
    </row>
    <row r="124" spans="1:4" x14ac:dyDescent="0.2">
      <c r="A124" s="131">
        <v>1122</v>
      </c>
      <c r="B124" s="141" t="s">
        <v>657</v>
      </c>
      <c r="C124" s="142">
        <v>-123860</v>
      </c>
      <c r="D124" s="132">
        <v>815687.66</v>
      </c>
    </row>
    <row r="125" spans="1:4" x14ac:dyDescent="0.2">
      <c r="A125" s="131">
        <v>1122</v>
      </c>
      <c r="B125" s="141" t="s">
        <v>658</v>
      </c>
      <c r="C125" s="132">
        <v>0</v>
      </c>
      <c r="D125" s="132">
        <v>0</v>
      </c>
    </row>
    <row r="126" spans="1:4" x14ac:dyDescent="0.2">
      <c r="A126" s="131"/>
      <c r="B126" s="143" t="s">
        <v>659</v>
      </c>
      <c r="C126" s="135">
        <f>C47+C48+C104-C110-C113</f>
        <v>73500237.699999988</v>
      </c>
      <c r="D126" s="135">
        <f>D47+D48+D104-D110-D113</f>
        <v>17285556.98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B3" s="111"/>
    </row>
    <row r="4" spans="1:2" ht="14.1" customHeight="1" x14ac:dyDescent="0.2">
      <c r="A4" s="112" t="s">
        <v>27</v>
      </c>
      <c r="B4" s="102" t="s">
        <v>78</v>
      </c>
    </row>
    <row r="5" spans="1:2" ht="14.1" customHeight="1" x14ac:dyDescent="0.2">
      <c r="B5" s="102" t="s">
        <v>51</v>
      </c>
    </row>
    <row r="6" spans="1:2" ht="14.1" customHeight="1" x14ac:dyDescent="0.2">
      <c r="B6" s="102" t="s">
        <v>151</v>
      </c>
    </row>
    <row r="7" spans="1:2" ht="14.1" customHeight="1" x14ac:dyDescent="0.2">
      <c r="B7" s="102" t="s">
        <v>152</v>
      </c>
    </row>
    <row r="8" spans="1:2" ht="14.1" customHeight="1" x14ac:dyDescent="0.2"/>
    <row r="9" spans="1:2" x14ac:dyDescent="0.2">
      <c r="A9" s="112" t="s">
        <v>29</v>
      </c>
      <c r="B9" s="104" t="s">
        <v>597</v>
      </c>
    </row>
    <row r="10" spans="1:2" ht="15" customHeight="1" x14ac:dyDescent="0.2">
      <c r="B10" s="104" t="s">
        <v>75</v>
      </c>
    </row>
    <row r="11" spans="1:2" ht="15" customHeight="1" x14ac:dyDescent="0.2">
      <c r="B11" s="114" t="s">
        <v>195</v>
      </c>
    </row>
    <row r="12" spans="1:2" ht="15" customHeight="1" x14ac:dyDescent="0.2"/>
    <row r="13" spans="1:2" x14ac:dyDescent="0.2">
      <c r="A13" s="112" t="s">
        <v>76</v>
      </c>
      <c r="B13" s="102" t="s">
        <v>598</v>
      </c>
    </row>
    <row r="14" spans="1:2" ht="15" customHeight="1" x14ac:dyDescent="0.2">
      <c r="B14" s="102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tabSelected="1" workbookViewId="0">
      <selection sqref="A1:C1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2" t="s">
        <v>672</v>
      </c>
      <c r="B1" s="173"/>
      <c r="C1" s="174"/>
    </row>
    <row r="2" spans="1:3" s="37" customFormat="1" ht="18" customHeight="1" x14ac:dyDescent="0.25">
      <c r="A2" s="175" t="s">
        <v>625</v>
      </c>
      <c r="B2" s="176"/>
      <c r="C2" s="177"/>
    </row>
    <row r="3" spans="1:3" s="37" customFormat="1" ht="18" customHeight="1" x14ac:dyDescent="0.25">
      <c r="A3" s="175" t="s">
        <v>673</v>
      </c>
      <c r="B3" s="178"/>
      <c r="C3" s="177"/>
    </row>
    <row r="4" spans="1:3" s="40" customFormat="1" ht="18" customHeight="1" x14ac:dyDescent="0.2">
      <c r="A4" s="179" t="s">
        <v>626</v>
      </c>
      <c r="B4" s="180"/>
      <c r="C4" s="181"/>
    </row>
    <row r="5" spans="1:3" s="38" customFormat="1" x14ac:dyDescent="0.2">
      <c r="A5" s="58" t="s">
        <v>525</v>
      </c>
      <c r="B5" s="58"/>
      <c r="C5" s="145">
        <v>301056992.74000001</v>
      </c>
    </row>
    <row r="6" spans="1:3" x14ac:dyDescent="0.2">
      <c r="A6" s="59"/>
      <c r="B6" s="60"/>
      <c r="C6" s="61"/>
    </row>
    <row r="7" spans="1:3" x14ac:dyDescent="0.2">
      <c r="A7" s="68" t="s">
        <v>526</v>
      </c>
      <c r="B7" s="68"/>
      <c r="C7" s="146">
        <f>SUM(C8:C13)</f>
        <v>0</v>
      </c>
    </row>
    <row r="8" spans="1:3" x14ac:dyDescent="0.2">
      <c r="A8" s="76" t="s">
        <v>527</v>
      </c>
      <c r="B8" s="75" t="s">
        <v>344</v>
      </c>
      <c r="C8" s="147">
        <v>0</v>
      </c>
    </row>
    <row r="9" spans="1:3" x14ac:dyDescent="0.2">
      <c r="A9" s="62" t="s">
        <v>528</v>
      </c>
      <c r="B9" s="63" t="s">
        <v>537</v>
      </c>
      <c r="C9" s="147">
        <v>0</v>
      </c>
    </row>
    <row r="10" spans="1:3" x14ac:dyDescent="0.2">
      <c r="A10" s="62" t="s">
        <v>529</v>
      </c>
      <c r="B10" s="63" t="s">
        <v>352</v>
      </c>
      <c r="C10" s="147">
        <v>0</v>
      </c>
    </row>
    <row r="11" spans="1:3" x14ac:dyDescent="0.2">
      <c r="A11" s="62" t="s">
        <v>530</v>
      </c>
      <c r="B11" s="63" t="s">
        <v>353</v>
      </c>
      <c r="C11" s="147">
        <v>0</v>
      </c>
    </row>
    <row r="12" spans="1:3" x14ac:dyDescent="0.2">
      <c r="A12" s="62" t="s">
        <v>531</v>
      </c>
      <c r="B12" s="63" t="s">
        <v>354</v>
      </c>
      <c r="C12" s="147">
        <v>0</v>
      </c>
    </row>
    <row r="13" spans="1:3" x14ac:dyDescent="0.2">
      <c r="A13" s="64" t="s">
        <v>532</v>
      </c>
      <c r="B13" s="65" t="s">
        <v>533</v>
      </c>
      <c r="C13" s="147">
        <v>0</v>
      </c>
    </row>
    <row r="14" spans="1:3" x14ac:dyDescent="0.2">
      <c r="A14" s="74"/>
      <c r="B14" s="66"/>
      <c r="C14" s="67"/>
    </row>
    <row r="15" spans="1:3" x14ac:dyDescent="0.2">
      <c r="A15" s="68" t="s">
        <v>83</v>
      </c>
      <c r="B15" s="60"/>
      <c r="C15" s="146">
        <f>SUM(C16:C18)</f>
        <v>10000000</v>
      </c>
    </row>
    <row r="16" spans="1:3" x14ac:dyDescent="0.2">
      <c r="A16" s="69">
        <v>3.1</v>
      </c>
      <c r="B16" s="63" t="s">
        <v>536</v>
      </c>
      <c r="C16" s="147">
        <v>0</v>
      </c>
    </row>
    <row r="17" spans="1:3" x14ac:dyDescent="0.2">
      <c r="A17" s="70">
        <v>3.2</v>
      </c>
      <c r="B17" s="63" t="s">
        <v>534</v>
      </c>
      <c r="C17" s="147">
        <v>10000000</v>
      </c>
    </row>
    <row r="18" spans="1:3" x14ac:dyDescent="0.2">
      <c r="A18" s="70">
        <v>3.3</v>
      </c>
      <c r="B18" s="65" t="s">
        <v>535</v>
      </c>
      <c r="C18" s="148">
        <v>0</v>
      </c>
    </row>
    <row r="19" spans="1:3" x14ac:dyDescent="0.2">
      <c r="A19" s="59"/>
      <c r="B19" s="71"/>
      <c r="C19" s="72"/>
    </row>
    <row r="20" spans="1:3" x14ac:dyDescent="0.2">
      <c r="A20" s="73" t="s">
        <v>82</v>
      </c>
      <c r="B20" s="73"/>
      <c r="C20" s="145">
        <f>C5+C7-C15</f>
        <v>291056992.74000001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opLeftCell="A19" workbookViewId="0">
      <selection activeCell="H23" sqref="H23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2" t="s">
        <v>672</v>
      </c>
      <c r="B1" s="183"/>
      <c r="C1" s="184"/>
    </row>
    <row r="2" spans="1:3" s="41" customFormat="1" ht="18.95" customHeight="1" x14ac:dyDescent="0.25">
      <c r="A2" s="185" t="s">
        <v>627</v>
      </c>
      <c r="B2" s="186"/>
      <c r="C2" s="187"/>
    </row>
    <row r="3" spans="1:3" s="41" customFormat="1" ht="18.95" customHeight="1" x14ac:dyDescent="0.25">
      <c r="A3" s="185" t="s">
        <v>673</v>
      </c>
      <c r="B3" s="188"/>
      <c r="C3" s="187"/>
    </row>
    <row r="4" spans="1:3" s="42" customFormat="1" x14ac:dyDescent="0.2">
      <c r="A4" s="179" t="s">
        <v>626</v>
      </c>
      <c r="B4" s="180"/>
      <c r="C4" s="181"/>
    </row>
    <row r="5" spans="1:3" x14ac:dyDescent="0.2">
      <c r="A5" s="84" t="s">
        <v>538</v>
      </c>
      <c r="B5" s="58"/>
      <c r="C5" s="149">
        <v>310025636.24000001</v>
      </c>
    </row>
    <row r="6" spans="1:3" x14ac:dyDescent="0.2">
      <c r="A6" s="78"/>
      <c r="B6" s="60"/>
      <c r="C6" s="79"/>
    </row>
    <row r="7" spans="1:3" x14ac:dyDescent="0.2">
      <c r="A7" s="68" t="s">
        <v>539</v>
      </c>
      <c r="B7" s="80"/>
      <c r="C7" s="146">
        <f>SUM(C8:C28)</f>
        <v>79532111.769999996</v>
      </c>
    </row>
    <row r="8" spans="1:3" x14ac:dyDescent="0.2">
      <c r="A8" s="128">
        <v>2.1</v>
      </c>
      <c r="B8" s="85" t="s">
        <v>372</v>
      </c>
      <c r="C8" s="150">
        <v>0</v>
      </c>
    </row>
    <row r="9" spans="1:3" x14ac:dyDescent="0.2">
      <c r="A9" s="128">
        <v>2.2000000000000002</v>
      </c>
      <c r="B9" s="85" t="s">
        <v>369</v>
      </c>
      <c r="C9" s="150">
        <v>0</v>
      </c>
    </row>
    <row r="10" spans="1:3" x14ac:dyDescent="0.2">
      <c r="A10" s="90">
        <v>2.2999999999999998</v>
      </c>
      <c r="B10" s="77" t="s">
        <v>239</v>
      </c>
      <c r="C10" s="150">
        <v>498978.99</v>
      </c>
    </row>
    <row r="11" spans="1:3" x14ac:dyDescent="0.2">
      <c r="A11" s="90">
        <v>2.4</v>
      </c>
      <c r="B11" s="77" t="s">
        <v>240</v>
      </c>
      <c r="C11" s="150">
        <v>558457.48</v>
      </c>
    </row>
    <row r="12" spans="1:3" x14ac:dyDescent="0.2">
      <c r="A12" s="90">
        <v>2.5</v>
      </c>
      <c r="B12" s="77" t="s">
        <v>241</v>
      </c>
      <c r="C12" s="150">
        <v>0</v>
      </c>
    </row>
    <row r="13" spans="1:3" x14ac:dyDescent="0.2">
      <c r="A13" s="90">
        <v>2.6</v>
      </c>
      <c r="B13" s="77" t="s">
        <v>242</v>
      </c>
      <c r="C13" s="150">
        <v>1190625.5900000001</v>
      </c>
    </row>
    <row r="14" spans="1:3" x14ac:dyDescent="0.2">
      <c r="A14" s="90">
        <v>2.7</v>
      </c>
      <c r="B14" s="77" t="s">
        <v>243</v>
      </c>
      <c r="C14" s="150">
        <v>0</v>
      </c>
    </row>
    <row r="15" spans="1:3" x14ac:dyDescent="0.2">
      <c r="A15" s="90">
        <v>2.8</v>
      </c>
      <c r="B15" s="77" t="s">
        <v>244</v>
      </c>
      <c r="C15" s="150">
        <v>1027578.19</v>
      </c>
    </row>
    <row r="16" spans="1:3" x14ac:dyDescent="0.2">
      <c r="A16" s="90">
        <v>2.9</v>
      </c>
      <c r="B16" s="77" t="s">
        <v>246</v>
      </c>
      <c r="C16" s="150">
        <v>0</v>
      </c>
    </row>
    <row r="17" spans="1:3" x14ac:dyDescent="0.2">
      <c r="A17" s="90" t="s">
        <v>540</v>
      </c>
      <c r="B17" s="77" t="s">
        <v>541</v>
      </c>
      <c r="C17" s="150">
        <v>0</v>
      </c>
    </row>
    <row r="18" spans="1:3" x14ac:dyDescent="0.2">
      <c r="A18" s="90" t="s">
        <v>570</v>
      </c>
      <c r="B18" s="77" t="s">
        <v>248</v>
      </c>
      <c r="C18" s="150">
        <v>0</v>
      </c>
    </row>
    <row r="19" spans="1:3" x14ac:dyDescent="0.2">
      <c r="A19" s="90" t="s">
        <v>571</v>
      </c>
      <c r="B19" s="77" t="s">
        <v>542</v>
      </c>
      <c r="C19" s="150">
        <v>64547056.030000001</v>
      </c>
    </row>
    <row r="20" spans="1:3" x14ac:dyDescent="0.2">
      <c r="A20" s="90" t="s">
        <v>572</v>
      </c>
      <c r="B20" s="77" t="s">
        <v>543</v>
      </c>
      <c r="C20" s="150">
        <v>11709415.49</v>
      </c>
    </row>
    <row r="21" spans="1:3" x14ac:dyDescent="0.2">
      <c r="A21" s="90" t="s">
        <v>573</v>
      </c>
      <c r="B21" s="77" t="s">
        <v>544</v>
      </c>
      <c r="C21" s="150">
        <v>0</v>
      </c>
    </row>
    <row r="22" spans="1:3" x14ac:dyDescent="0.2">
      <c r="A22" s="90" t="s">
        <v>545</v>
      </c>
      <c r="B22" s="77" t="s">
        <v>546</v>
      </c>
      <c r="C22" s="150">
        <v>0</v>
      </c>
    </row>
    <row r="23" spans="1:3" x14ac:dyDescent="0.2">
      <c r="A23" s="90" t="s">
        <v>547</v>
      </c>
      <c r="B23" s="77" t="s">
        <v>548</v>
      </c>
      <c r="C23" s="150">
        <v>0</v>
      </c>
    </row>
    <row r="24" spans="1:3" x14ac:dyDescent="0.2">
      <c r="A24" s="90" t="s">
        <v>549</v>
      </c>
      <c r="B24" s="77" t="s">
        <v>550</v>
      </c>
      <c r="C24" s="150">
        <v>0</v>
      </c>
    </row>
    <row r="25" spans="1:3" x14ac:dyDescent="0.2">
      <c r="A25" s="90" t="s">
        <v>551</v>
      </c>
      <c r="B25" s="77" t="s">
        <v>552</v>
      </c>
      <c r="C25" s="150">
        <v>0</v>
      </c>
    </row>
    <row r="26" spans="1:3" x14ac:dyDescent="0.2">
      <c r="A26" s="90" t="s">
        <v>553</v>
      </c>
      <c r="B26" s="77" t="s">
        <v>554</v>
      </c>
      <c r="C26" s="150">
        <v>0</v>
      </c>
    </row>
    <row r="27" spans="1:3" x14ac:dyDescent="0.2">
      <c r="A27" s="90" t="s">
        <v>555</v>
      </c>
      <c r="B27" s="77" t="s">
        <v>556</v>
      </c>
      <c r="C27" s="150">
        <v>0</v>
      </c>
    </row>
    <row r="28" spans="1:3" x14ac:dyDescent="0.2">
      <c r="A28" s="90" t="s">
        <v>557</v>
      </c>
      <c r="B28" s="85" t="s">
        <v>558</v>
      </c>
      <c r="C28" s="150">
        <v>0</v>
      </c>
    </row>
    <row r="29" spans="1:3" x14ac:dyDescent="0.2">
      <c r="A29" s="91"/>
      <c r="B29" s="86"/>
      <c r="C29" s="87"/>
    </row>
    <row r="30" spans="1:3" x14ac:dyDescent="0.2">
      <c r="A30" s="88" t="s">
        <v>559</v>
      </c>
      <c r="B30" s="89"/>
      <c r="C30" s="151">
        <f>SUM(C31:C37)</f>
        <v>6175379.4400000004</v>
      </c>
    </row>
    <row r="31" spans="1:3" x14ac:dyDescent="0.2">
      <c r="A31" s="90" t="s">
        <v>560</v>
      </c>
      <c r="B31" s="77" t="s">
        <v>441</v>
      </c>
      <c r="C31" s="150">
        <v>6175379.4400000004</v>
      </c>
    </row>
    <row r="32" spans="1:3" x14ac:dyDescent="0.2">
      <c r="A32" s="90" t="s">
        <v>561</v>
      </c>
      <c r="B32" s="77" t="s">
        <v>80</v>
      </c>
      <c r="C32" s="150">
        <v>0</v>
      </c>
    </row>
    <row r="33" spans="1:3" x14ac:dyDescent="0.2">
      <c r="A33" s="90" t="s">
        <v>562</v>
      </c>
      <c r="B33" s="77" t="s">
        <v>451</v>
      </c>
      <c r="C33" s="150">
        <v>0</v>
      </c>
    </row>
    <row r="34" spans="1:3" x14ac:dyDescent="0.2">
      <c r="A34" s="90" t="s">
        <v>563</v>
      </c>
      <c r="B34" s="77" t="s">
        <v>564</v>
      </c>
      <c r="C34" s="150">
        <v>0</v>
      </c>
    </row>
    <row r="35" spans="1:3" x14ac:dyDescent="0.2">
      <c r="A35" s="90" t="s">
        <v>565</v>
      </c>
      <c r="B35" s="77" t="s">
        <v>566</v>
      </c>
      <c r="C35" s="150">
        <v>0</v>
      </c>
    </row>
    <row r="36" spans="1:3" x14ac:dyDescent="0.2">
      <c r="A36" s="90" t="s">
        <v>567</v>
      </c>
      <c r="B36" s="77" t="s">
        <v>459</v>
      </c>
      <c r="C36" s="150">
        <v>0</v>
      </c>
    </row>
    <row r="37" spans="1:3" x14ac:dyDescent="0.2">
      <c r="A37" s="90" t="s">
        <v>568</v>
      </c>
      <c r="B37" s="85" t="s">
        <v>569</v>
      </c>
      <c r="C37" s="152">
        <v>0</v>
      </c>
    </row>
    <row r="38" spans="1:3" x14ac:dyDescent="0.2">
      <c r="A38" s="78"/>
      <c r="B38" s="81"/>
      <c r="C38" s="82"/>
    </row>
    <row r="39" spans="1:3" x14ac:dyDescent="0.2">
      <c r="A39" s="83" t="s">
        <v>84</v>
      </c>
      <c r="B39" s="58"/>
      <c r="C39" s="145">
        <f>C5-C7+C30</f>
        <v>236668903.91000003</v>
      </c>
    </row>
    <row r="41" spans="1:3" x14ac:dyDescent="0.2">
      <c r="B41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71" t="s">
        <v>672</v>
      </c>
      <c r="B1" s="189"/>
      <c r="C1" s="189"/>
      <c r="D1" s="189"/>
      <c r="E1" s="189"/>
      <c r="F1" s="189"/>
      <c r="G1" s="27" t="s">
        <v>617</v>
      </c>
      <c r="H1" s="28">
        <v>2022</v>
      </c>
    </row>
    <row r="2" spans="1:10" ht="18.95" customHeight="1" x14ac:dyDescent="0.2">
      <c r="A2" s="171" t="s">
        <v>628</v>
      </c>
      <c r="B2" s="189"/>
      <c r="C2" s="189"/>
      <c r="D2" s="189"/>
      <c r="E2" s="189"/>
      <c r="F2" s="189"/>
      <c r="G2" s="27" t="s">
        <v>618</v>
      </c>
      <c r="H2" s="28" t="s">
        <v>620</v>
      </c>
    </row>
    <row r="3" spans="1:10" ht="18.95" customHeight="1" x14ac:dyDescent="0.2">
      <c r="A3" s="190" t="s">
        <v>673</v>
      </c>
      <c r="B3" s="191"/>
      <c r="C3" s="191"/>
      <c r="D3" s="191"/>
      <c r="E3" s="191"/>
      <c r="F3" s="191"/>
      <c r="G3" s="27" t="s">
        <v>619</v>
      </c>
      <c r="H3" s="28">
        <v>4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8226753.7800000003</v>
      </c>
      <c r="D27" s="34">
        <v>0</v>
      </c>
      <c r="E27" s="34">
        <v>-8226753.7800000003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-8226753.7800000003</v>
      </c>
      <c r="D28" s="34">
        <v>8226753.7800000003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299923276.08999997</v>
      </c>
      <c r="E40" s="34">
        <v>-299923276.08999997</v>
      </c>
      <c r="F40" s="34">
        <f t="shared" si="0"/>
        <v>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434738548.01999998</v>
      </c>
      <c r="E41" s="34">
        <v>-434738548.01999998</v>
      </c>
      <c r="F41" s="34">
        <f t="shared" si="0"/>
        <v>0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133681555.28</v>
      </c>
      <c r="E42" s="34">
        <v>-133681555.28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301056992.74000001</v>
      </c>
      <c r="E43" s="34">
        <v>-301056992.74000001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299923276.08999997</v>
      </c>
      <c r="E44" s="34">
        <v>-299923276.08999997</v>
      </c>
      <c r="F44" s="34">
        <f t="shared" si="0"/>
        <v>0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310025636.24000001</v>
      </c>
      <c r="E45" s="34">
        <v>-310025636.24000001</v>
      </c>
      <c r="F45" s="34">
        <f t="shared" si="0"/>
        <v>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689783623.48000002</v>
      </c>
      <c r="E46" s="34">
        <v>-689783623.48000002</v>
      </c>
      <c r="F46" s="34">
        <f t="shared" si="0"/>
        <v>0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379757987.24000001</v>
      </c>
      <c r="E47" s="34">
        <v>-379757987.24000001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310025636.24000001</v>
      </c>
      <c r="E48" s="34">
        <v>-310025636.24000001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310025636.24000001</v>
      </c>
      <c r="E49" s="34">
        <v>-310025636.24000001</v>
      </c>
      <c r="F49" s="34">
        <f t="shared" si="0"/>
        <v>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304015402.81</v>
      </c>
      <c r="E50" s="34">
        <v>-304015402.81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304015402.81</v>
      </c>
      <c r="E51" s="34">
        <v>-304015402.81</v>
      </c>
      <c r="F51" s="34">
        <f t="shared" si="0"/>
        <v>0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5" t="s">
        <v>50</v>
      </c>
      <c r="C1" s="116"/>
      <c r="D1" s="116"/>
      <c r="E1" s="117"/>
    </row>
    <row r="2" spans="1:8" ht="15" customHeight="1" x14ac:dyDescent="0.2">
      <c r="A2" s="2" t="s">
        <v>31</v>
      </c>
    </row>
    <row r="3" spans="1:8" x14ac:dyDescent="0.2">
      <c r="A3" s="1"/>
    </row>
    <row r="4" spans="1:8" s="119" customFormat="1" x14ac:dyDescent="0.2">
      <c r="A4" s="118" t="s">
        <v>33</v>
      </c>
    </row>
    <row r="5" spans="1:8" s="119" customFormat="1" ht="39.950000000000003" customHeight="1" x14ac:dyDescent="0.2">
      <c r="A5" s="192" t="s">
        <v>34</v>
      </c>
      <c r="B5" s="192"/>
      <c r="C5" s="192"/>
      <c r="D5" s="192"/>
      <c r="E5" s="192"/>
      <c r="H5" s="120"/>
    </row>
    <row r="6" spans="1:8" s="119" customFormat="1" x14ac:dyDescent="0.2">
      <c r="A6" s="121"/>
      <c r="B6" s="121"/>
      <c r="C6" s="121"/>
      <c r="D6" s="121"/>
      <c r="H6" s="120"/>
    </row>
    <row r="7" spans="1:8" s="119" customFormat="1" ht="12.75" x14ac:dyDescent="0.2">
      <c r="A7" s="120" t="s">
        <v>35</v>
      </c>
      <c r="B7" s="120"/>
      <c r="C7" s="120"/>
      <c r="D7" s="120"/>
    </row>
    <row r="8" spans="1:8" s="119" customFormat="1" x14ac:dyDescent="0.2">
      <c r="A8" s="120"/>
      <c r="B8" s="120"/>
      <c r="C8" s="120"/>
      <c r="D8" s="120"/>
    </row>
    <row r="9" spans="1:8" s="119" customFormat="1" x14ac:dyDescent="0.2">
      <c r="A9" s="134" t="s">
        <v>125</v>
      </c>
      <c r="B9" s="120"/>
      <c r="C9" s="120"/>
      <c r="D9" s="120"/>
    </row>
    <row r="10" spans="1:8" s="119" customFormat="1" ht="26.1" customHeight="1" x14ac:dyDescent="0.2">
      <c r="A10" s="122" t="s">
        <v>600</v>
      </c>
      <c r="B10" s="193" t="s">
        <v>36</v>
      </c>
      <c r="C10" s="193"/>
      <c r="D10" s="193"/>
      <c r="E10" s="193"/>
    </row>
    <row r="11" spans="1:8" s="119" customFormat="1" ht="12.95" customHeight="1" x14ac:dyDescent="0.2">
      <c r="A11" s="123" t="s">
        <v>601</v>
      </c>
      <c r="B11" s="124" t="s">
        <v>37</v>
      </c>
      <c r="C11" s="124"/>
      <c r="D11" s="124"/>
      <c r="E11" s="124"/>
    </row>
    <row r="12" spans="1:8" s="119" customFormat="1" ht="26.1" customHeight="1" x14ac:dyDescent="0.2">
      <c r="A12" s="123" t="s">
        <v>602</v>
      </c>
      <c r="B12" s="193" t="s">
        <v>38</v>
      </c>
      <c r="C12" s="193"/>
      <c r="D12" s="193"/>
      <c r="E12" s="193"/>
    </row>
    <row r="13" spans="1:8" s="119" customFormat="1" ht="26.1" customHeight="1" x14ac:dyDescent="0.2">
      <c r="A13" s="123" t="s">
        <v>603</v>
      </c>
      <c r="B13" s="193" t="s">
        <v>39</v>
      </c>
      <c r="C13" s="193"/>
      <c r="D13" s="193"/>
      <c r="E13" s="193"/>
    </row>
    <row r="14" spans="1:8" s="119" customFormat="1" ht="11.25" customHeight="1" x14ac:dyDescent="0.2">
      <c r="A14" s="125"/>
      <c r="B14" s="126"/>
      <c r="C14" s="126"/>
      <c r="D14" s="126"/>
      <c r="E14" s="126"/>
    </row>
    <row r="15" spans="1:8" s="119" customFormat="1" ht="39" customHeight="1" x14ac:dyDescent="0.2">
      <c r="A15" s="122" t="s">
        <v>604</v>
      </c>
      <c r="B15" s="124" t="s">
        <v>40</v>
      </c>
    </row>
    <row r="16" spans="1:8" s="119" customFormat="1" ht="12.95" customHeight="1" x14ac:dyDescent="0.2">
      <c r="A16" s="123" t="s">
        <v>605</v>
      </c>
    </row>
    <row r="17" spans="1:4" s="119" customFormat="1" ht="12.95" customHeight="1" x14ac:dyDescent="0.2">
      <c r="A17" s="124"/>
    </row>
    <row r="18" spans="1:4" s="119" customFormat="1" ht="12.95" customHeight="1" x14ac:dyDescent="0.2">
      <c r="A18" s="134" t="s">
        <v>97</v>
      </c>
    </row>
    <row r="19" spans="1:4" s="119" customFormat="1" ht="12.95" customHeight="1" x14ac:dyDescent="0.2">
      <c r="A19" s="127" t="s">
        <v>606</v>
      </c>
    </row>
    <row r="20" spans="1:4" s="119" customFormat="1" ht="12.95" customHeight="1" x14ac:dyDescent="0.2">
      <c r="A20" s="127" t="s">
        <v>607</v>
      </c>
    </row>
    <row r="21" spans="1:4" s="119" customFormat="1" x14ac:dyDescent="0.2">
      <c r="A21" s="120"/>
    </row>
    <row r="22" spans="1:4" s="119" customFormat="1" x14ac:dyDescent="0.2">
      <c r="A22" s="120" t="s">
        <v>520</v>
      </c>
      <c r="B22" s="120"/>
      <c r="C22" s="120"/>
      <c r="D22" s="120"/>
    </row>
    <row r="23" spans="1:4" s="119" customFormat="1" x14ac:dyDescent="0.2">
      <c r="A23" s="120" t="s">
        <v>521</v>
      </c>
      <c r="B23" s="120"/>
      <c r="C23" s="120"/>
      <c r="D23" s="120"/>
    </row>
    <row r="24" spans="1:4" s="119" customFormat="1" x14ac:dyDescent="0.2">
      <c r="A24" s="120" t="s">
        <v>522</v>
      </c>
      <c r="B24" s="120"/>
      <c r="C24" s="120"/>
      <c r="D24" s="120"/>
    </row>
    <row r="25" spans="1:4" s="119" customFormat="1" x14ac:dyDescent="0.2">
      <c r="A25" s="120" t="s">
        <v>523</v>
      </c>
      <c r="B25" s="120"/>
      <c r="C25" s="120"/>
      <c r="D25" s="120"/>
    </row>
    <row r="26" spans="1:4" s="119" customFormat="1" x14ac:dyDescent="0.2">
      <c r="A26" s="120" t="s">
        <v>524</v>
      </c>
      <c r="B26" s="120"/>
      <c r="C26" s="120"/>
      <c r="D26" s="120"/>
    </row>
    <row r="27" spans="1:4" s="119" customFormat="1" x14ac:dyDescent="0.2">
      <c r="A27" s="120"/>
      <c r="B27" s="120"/>
      <c r="C27" s="120"/>
      <c r="D27" s="120"/>
    </row>
    <row r="28" spans="1:4" s="119" customFormat="1" ht="12" x14ac:dyDescent="0.2">
      <c r="A28" s="125" t="s">
        <v>98</v>
      </c>
      <c r="B28" s="120"/>
      <c r="C28" s="120"/>
      <c r="D28" s="120"/>
    </row>
    <row r="29" spans="1:4" s="119" customFormat="1" x14ac:dyDescent="0.2">
      <c r="A29" s="120"/>
      <c r="B29" s="120"/>
      <c r="C29" s="120"/>
      <c r="D29" s="12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2019-02-13T21:19:08Z</cp:lastPrinted>
  <dcterms:created xsi:type="dcterms:W3CDTF">2012-12-11T20:36:24Z</dcterms:created>
  <dcterms:modified xsi:type="dcterms:W3CDTF">2023-01-26T04:11:10Z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